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nswerseries-my.sharepoint.com/personal/dtppublishingod_theanswerseries_co_za/Documents/General/Mathematics/Grade 12/Gr 12 DBE Nov Exams 2021-2026/2026 Grade 12 DBE Exams/P2 Website Uploads/"/>
    </mc:Choice>
  </mc:AlternateContent>
  <xr:revisionPtr revIDLastSave="1" documentId="8_{3CC7B6E1-4D05-43A9-8154-9F2E6B726033}" xr6:coauthVersionLast="47" xr6:coauthVersionMax="47" xr10:uidLastSave="{D0B6EF0E-C5CC-4C88-A23E-1268CA8A1254}"/>
  <workbookProtection workbookAlgorithmName="SHA-512" workbookHashValue="8LZPsCQShz08WFcZDNidgmXKzmwxMbYPbHdu5OCw1uWSYz3DCmxyV/bWmU3Qq3Mg7pqkgErtY+rVPBmDAfl8KQ==" workbookSaltValue="08CGHIfOTJ0lkwmeDRoPCg==" workbookSpinCount="100000" lockStructure="1"/>
  <bookViews>
    <workbookView xWindow="28680" yWindow="-120" windowWidth="29040" windowHeight="15720" xr2:uid="{28649C6E-4368-4ED3-81B8-28FB8075C4CC}"/>
  </bookViews>
  <sheets>
    <sheet name="2026 Paper 2" sheetId="1" r:id="rId1"/>
    <sheet name="Sheet1" sheetId="2" r:id="rId2"/>
  </sheets>
  <definedNames>
    <definedName name="_xlnm.Print_Titles" localSheetId="0">'2026 Paper 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H27" i="1"/>
  <c r="H8" i="1"/>
  <c r="G6" i="1"/>
  <c r="E6" i="1" s="1"/>
  <c r="F6" i="1" l="1"/>
  <c r="C6" i="1"/>
  <c r="D6" i="1"/>
  <c r="D84" i="1"/>
  <c r="D85" i="1" s="1"/>
  <c r="E84" i="1"/>
  <c r="E85" i="1" s="1"/>
  <c r="F84" i="1"/>
  <c r="F85" i="1" s="1"/>
  <c r="G84" i="1"/>
  <c r="C84" i="1"/>
  <c r="C85" i="1" s="1"/>
  <c r="D81" i="1"/>
  <c r="E81" i="1"/>
  <c r="F81" i="1"/>
  <c r="G81" i="1"/>
  <c r="C81" i="1"/>
  <c r="D78" i="1"/>
  <c r="D79" i="1" s="1"/>
  <c r="E78" i="1"/>
  <c r="E79" i="1" s="1"/>
  <c r="F78" i="1"/>
  <c r="F79" i="1" s="1"/>
  <c r="C78" i="1"/>
  <c r="C79" i="1" s="1"/>
  <c r="D71" i="1"/>
  <c r="E71" i="1"/>
  <c r="F71" i="1"/>
  <c r="G71" i="1"/>
  <c r="C71" i="1"/>
  <c r="H65" i="1"/>
  <c r="D2" i="2" l="1"/>
  <c r="C2" i="2"/>
  <c r="B2" i="2"/>
  <c r="D82" i="1" l="1"/>
  <c r="E82" i="1"/>
  <c r="F82" i="1"/>
  <c r="C82" i="1"/>
  <c r="G78" i="1"/>
  <c r="D75" i="1"/>
  <c r="D76" i="1" s="1"/>
  <c r="E75" i="1"/>
  <c r="E76" i="1" s="1"/>
  <c r="F75" i="1"/>
  <c r="F76" i="1" s="1"/>
  <c r="G75" i="1"/>
  <c r="C75" i="1"/>
  <c r="C76" i="1" s="1"/>
  <c r="H62" i="1" l="1"/>
  <c r="H58" i="1"/>
  <c r="L11" i="1" s="1"/>
  <c r="H48" i="1"/>
  <c r="H42" i="1"/>
  <c r="H36" i="1"/>
  <c r="H20" i="1"/>
  <c r="H14" i="1"/>
  <c r="H54" i="1"/>
  <c r="L10" i="1" l="1"/>
  <c r="C3" i="2"/>
  <c r="D3" i="2"/>
  <c r="L9" i="1"/>
  <c r="L8" i="1"/>
  <c r="B3" i="2" l="1"/>
</calcChain>
</file>

<file path=xl/sharedStrings.xml><?xml version="1.0" encoding="utf-8"?>
<sst xmlns="http://schemas.openxmlformats.org/spreadsheetml/2006/main" count="168" uniqueCount="152">
  <si>
    <t>Procedure</t>
  </si>
  <si>
    <t>Marks</t>
  </si>
  <si>
    <t>Topic</t>
  </si>
  <si>
    <t>Comments</t>
  </si>
  <si>
    <t>Q. no</t>
  </si>
  <si>
    <t>Allocation of marks to cognitive levels</t>
  </si>
  <si>
    <t>Q1:</t>
  </si>
  <si>
    <t>Q2:</t>
  </si>
  <si>
    <t>Q3:</t>
  </si>
  <si>
    <t>Q4:</t>
  </si>
  <si>
    <t>Q5:</t>
  </si>
  <si>
    <t>Q6:</t>
  </si>
  <si>
    <t>Q7:</t>
  </si>
  <si>
    <t>Q8:</t>
  </si>
  <si>
    <t>Q9:</t>
  </si>
  <si>
    <t>Q10:</t>
  </si>
  <si>
    <t>Statistics &amp; Regression</t>
  </si>
  <si>
    <t>Analytical Geometry</t>
  </si>
  <si>
    <t>Trigonometry</t>
  </si>
  <si>
    <t>Euclidean Geometry</t>
  </si>
  <si>
    <t>5.1.1</t>
  </si>
  <si>
    <t>5.1.2</t>
  </si>
  <si>
    <t>5.1.3</t>
  </si>
  <si>
    <t>Kn</t>
  </si>
  <si>
    <t>RP</t>
  </si>
  <si>
    <t>CP</t>
  </si>
  <si>
    <t>PS</t>
  </si>
  <si>
    <t>20 ± 3</t>
  </si>
  <si>
    <t>40 ± 3</t>
  </si>
  <si>
    <t>50 ± 3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</si>
  <si>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</si>
  <si>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</si>
  <si>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</si>
  <si>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</si>
  <si>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</si>
  <si>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</si>
  <si>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</si>
  <si>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</si>
  <si>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</si>
  <si>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</si>
  <si>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</si>
  <si>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</si>
  <si>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7.1</t>
  </si>
  <si>
    <t>7.2</t>
  </si>
  <si>
    <t>8.1</t>
  </si>
  <si>
    <t>10.1</t>
  </si>
  <si>
    <t>Statistics and regression</t>
  </si>
  <si>
    <t>Grade 11 vs Grade 12 Content</t>
  </si>
  <si>
    <t>Grade 11</t>
  </si>
  <si>
    <t>Grade 12</t>
  </si>
  <si>
    <t>Statistics and Regression</t>
  </si>
  <si>
    <t>Kn + RP</t>
  </si>
  <si>
    <t>Proposed</t>
  </si>
  <si>
    <t>Actual</t>
  </si>
  <si>
    <t>Q11:</t>
  </si>
  <si>
    <t>1.1</t>
  </si>
  <si>
    <t>1.2</t>
  </si>
  <si>
    <t>1.3</t>
  </si>
  <si>
    <t>1.4</t>
  </si>
  <si>
    <t>2.2</t>
  </si>
  <si>
    <t>Standard deviation</t>
  </si>
  <si>
    <t>Statistics &amp; Regression [8]</t>
  </si>
  <si>
    <t>2.1.1</t>
  </si>
  <si>
    <t>2.1.2</t>
  </si>
  <si>
    <t>2.1.3</t>
  </si>
  <si>
    <t>2.1.4</t>
  </si>
  <si>
    <t>Analytical Geometry [21]</t>
  </si>
  <si>
    <t>4.7</t>
  </si>
  <si>
    <t>4.8</t>
  </si>
  <si>
    <t>Minimum distance</t>
  </si>
  <si>
    <t>7.3</t>
  </si>
  <si>
    <t>Period of f</t>
  </si>
  <si>
    <t>Euclidean Geometry [10]</t>
  </si>
  <si>
    <t>10.2</t>
  </si>
  <si>
    <t>11.2.1</t>
  </si>
  <si>
    <t>11.2.2</t>
  </si>
  <si>
    <t>11.2.3</t>
  </si>
  <si>
    <t>11.2.4</t>
  </si>
  <si>
    <t xml:space="preserve"> </t>
  </si>
  <si>
    <t>AMESA Matric Maths Review 2026 - Paper 2</t>
  </si>
  <si>
    <t>Number of vehicles passed</t>
  </si>
  <si>
    <t>Median speed</t>
  </si>
  <si>
    <t>Frequency table</t>
  </si>
  <si>
    <t>1.5</t>
  </si>
  <si>
    <t>Calculate est. ave. speed</t>
  </si>
  <si>
    <t>Statistics &amp; Regression [13]</t>
  </si>
  <si>
    <t>Draw scatter plot</t>
  </si>
  <si>
    <t>Eqn. of least sq. regression</t>
  </si>
  <si>
    <t>Predict % battery life</t>
  </si>
  <si>
    <t>No. of months battery will last</t>
  </si>
  <si>
    <t>Gradient of CD</t>
  </si>
  <si>
    <t>Coordinates of F</t>
  </si>
  <si>
    <t>Show coordinates of E</t>
  </si>
  <si>
    <t>Area of triangle CDE</t>
  </si>
  <si>
    <t>Size of angle ABC</t>
  </si>
  <si>
    <t>Gradient of AK</t>
  </si>
  <si>
    <t>Equation of larger circle</t>
  </si>
  <si>
    <t>Equation of tangent at K</t>
  </si>
  <si>
    <t>Coordinates of M</t>
  </si>
  <si>
    <t>Length of radius</t>
  </si>
  <si>
    <t>Coordinates of T</t>
  </si>
  <si>
    <t>Collinear K, A &amp; T</t>
  </si>
  <si>
    <t>Circles touch externally</t>
  </si>
  <si>
    <t>Analytical Geometry [20]</t>
  </si>
  <si>
    <t>Trigonometry [15]</t>
  </si>
  <si>
    <t>sin 12</t>
  </si>
  <si>
    <t>tan(-12)</t>
  </si>
  <si>
    <r>
      <t>1 - 2 sin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>39</t>
    </r>
  </si>
  <si>
    <t>Value of theta undefined</t>
  </si>
  <si>
    <t>6.1.1</t>
  </si>
  <si>
    <t>6.1.2</t>
  </si>
  <si>
    <t>6.3.1</t>
  </si>
  <si>
    <t>6.3.2</t>
  </si>
  <si>
    <t>Compound angle expansion</t>
  </si>
  <si>
    <t>Value of expression</t>
  </si>
  <si>
    <t>Calculate size of A</t>
  </si>
  <si>
    <t>General solution</t>
  </si>
  <si>
    <t>Trigonometry [9]</t>
  </si>
  <si>
    <t>7.4.1</t>
  </si>
  <si>
    <t>7.4.2</t>
  </si>
  <si>
    <t>Range of f</t>
  </si>
  <si>
    <t>Sketch graph</t>
  </si>
  <si>
    <t>Show AB =</t>
  </si>
  <si>
    <t>8.2.1</t>
  </si>
  <si>
    <t>8.2.2</t>
  </si>
  <si>
    <t>Trigonometry [11]</t>
  </si>
  <si>
    <t>Show equation</t>
  </si>
  <si>
    <t>Height of Christmas tree</t>
  </si>
  <si>
    <t>9.1.2</t>
  </si>
  <si>
    <t>9.1.1</t>
  </si>
  <si>
    <t>Angle P1</t>
  </si>
  <si>
    <t>Size of angle D</t>
  </si>
  <si>
    <t>Euclidean Geometry [7]</t>
  </si>
  <si>
    <t>Length of HK</t>
  </si>
  <si>
    <t>Euclidean Geometry [21]</t>
  </si>
  <si>
    <t>TL = LP</t>
  </si>
  <si>
    <t>MP/PT = ...</t>
  </si>
  <si>
    <t>5.2</t>
  </si>
  <si>
    <t>5.3</t>
  </si>
  <si>
    <t>6.2</t>
  </si>
  <si>
    <t>9.2</t>
  </si>
  <si>
    <t>11.1</t>
  </si>
  <si>
    <t>No. of motorists travelling &gt; 60 km/h</t>
  </si>
  <si>
    <t>Eqn. of circle</t>
  </si>
  <si>
    <t>Prove identity</t>
  </si>
  <si>
    <t>Cos Rule proof</t>
  </si>
  <si>
    <t>Angle PRS</t>
  </si>
  <si>
    <t>Area ratio</t>
  </si>
  <si>
    <t>Similarity theorem</t>
  </si>
  <si>
    <t>Prove similar triangles</t>
  </si>
  <si>
    <t>Prove ratio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</si>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</sst>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8"/>
      <color theme="0"/>
      <name val="Montserrat Semi Bold"/>
      <family val="3"/>
    </font>
    <font>
      <b/>
      <sz val="8.5"/>
      <color rgb="FF000000"/>
      <name val="Arial"/>
      <family val="2"/>
    </font>
    <font>
      <sz val="14"/>
      <color theme="0"/>
      <name val="Times New Roman"/>
      <family val="1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8.5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4"/>
      <color theme="0"/>
      <name val="Times New Roman"/>
      <family val="1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1"/>
      <charset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E60000"/>
      <name val="Arial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4"/>
      <color rgb="FFFFFFFF"/>
      <name val="Times New Roman"/>
      <family val="1"/>
    </font>
    <font>
      <sz val="12"/>
      <color rgb="FF000000"/>
      <name val="Calibri"/>
      <family val="2"/>
      <scheme val="minor"/>
    </font>
    <font>
      <vertAlign val="superscript"/>
      <sz val="12"/>
      <name val="Arial"/>
      <family val="2"/>
    </font>
    <font>
      <sz val="12"/>
      <name val="Calibri"/>
      <family val="2"/>
      <scheme val="minor"/>
    </font>
    <font>
      <b/>
      <sz val="12"/>
      <color rgb="FFE41E2E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3" borderId="1" xfId="0" applyFill="1" applyBorder="1"/>
    <xf numFmtId="0" fontId="3" fillId="4" borderId="1" xfId="0" applyFont="1" applyFill="1" applyBorder="1"/>
    <xf numFmtId="0" fontId="6" fillId="2" borderId="1" xfId="0" applyFont="1" applyFill="1" applyBorder="1"/>
    <xf numFmtId="0" fontId="7" fillId="0" borderId="0" xfId="0" applyFont="1"/>
    <xf numFmtId="0" fontId="8" fillId="2" borderId="1" xfId="0" applyFont="1" applyFill="1" applyBorder="1"/>
    <xf numFmtId="0" fontId="0" fillId="3" borderId="1" xfId="0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top"/>
    </xf>
    <xf numFmtId="9" fontId="0" fillId="3" borderId="1" xfId="1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2" fillId="0" borderId="0" xfId="0" applyFont="1"/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4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0" fontId="20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16" fillId="0" borderId="0" xfId="0" applyFont="1"/>
    <xf numFmtId="0" fontId="22" fillId="0" borderId="0" xfId="0" applyFont="1" applyAlignment="1">
      <alignment horizontal="center" vertical="top"/>
    </xf>
    <xf numFmtId="0" fontId="16" fillId="0" borderId="0" xfId="0" applyFont="1" applyAlignment="1">
      <alignment horizontal="left" indent="1"/>
    </xf>
    <xf numFmtId="0" fontId="21" fillId="2" borderId="5" xfId="0" applyFont="1" applyFill="1" applyBorder="1" applyAlignment="1">
      <alignment wrapText="1"/>
    </xf>
    <xf numFmtId="0" fontId="19" fillId="0" borderId="8" xfId="0" applyFont="1" applyBorder="1" applyAlignment="1">
      <alignment horizontal="left" vertical="center" wrapText="1"/>
    </xf>
    <xf numFmtId="0" fontId="21" fillId="2" borderId="6" xfId="0" applyFont="1" applyFill="1" applyBorder="1" applyAlignment="1">
      <alignment wrapText="1"/>
    </xf>
    <xf numFmtId="0" fontId="20" fillId="2" borderId="7" xfId="0" applyFont="1" applyFill="1" applyBorder="1" applyAlignment="1">
      <alignment wrapText="1"/>
    </xf>
    <xf numFmtId="164" fontId="25" fillId="4" borderId="1" xfId="1" applyNumberFormat="1" applyFont="1" applyFill="1" applyBorder="1" applyAlignment="1">
      <alignment horizontal="center" vertical="top"/>
    </xf>
    <xf numFmtId="0" fontId="25" fillId="4" borderId="1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16" fillId="5" borderId="8" xfId="0" applyFont="1" applyFill="1" applyBorder="1"/>
    <xf numFmtId="0" fontId="16" fillId="5" borderId="8" xfId="0" applyFont="1" applyFill="1" applyBorder="1" applyAlignment="1">
      <alignment horizontal="center" vertical="top"/>
    </xf>
    <xf numFmtId="0" fontId="23" fillId="5" borderId="8" xfId="0" applyFont="1" applyFill="1" applyBorder="1"/>
    <xf numFmtId="9" fontId="16" fillId="5" borderId="8" xfId="0" applyNumberFormat="1" applyFont="1" applyFill="1" applyBorder="1" applyAlignment="1">
      <alignment horizontal="center" vertical="top"/>
    </xf>
    <xf numFmtId="0" fontId="16" fillId="5" borderId="8" xfId="0" applyFont="1" applyFill="1" applyBorder="1" applyAlignment="1">
      <alignment horizontal="left"/>
    </xf>
    <xf numFmtId="0" fontId="24" fillId="5" borderId="8" xfId="0" applyFont="1" applyFill="1" applyBorder="1"/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indent="1"/>
    </xf>
    <xf numFmtId="0" fontId="24" fillId="3" borderId="0" xfId="0" applyFont="1" applyFill="1"/>
    <xf numFmtId="0" fontId="30" fillId="3" borderId="0" xfId="0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Cognitive Levels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Proposed</c:v>
                </c:pt>
              </c:strCache>
            </c:strRef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Sheet1!$B$1:$D$1</c:f>
              <c:strCache>
                <c:ptCount val="3"/>
                <c:pt idx="0">
                  <c:v>Kn + RP</c:v>
                </c:pt>
                <c:pt idx="1">
                  <c:v>CP</c:v>
                </c:pt>
                <c:pt idx="2">
                  <c:v>PS</c:v>
                </c:pt>
              </c:strCache>
            </c:strRef>
          </c:cat>
          <c:val>
            <c:numRef>
              <c:f>Sheet1!$B$2:$D$2</c:f>
              <c:numCache>
                <c:formatCode>0%</c:formatCode>
                <c:ptCount val="3"/>
                <c:pt idx="0">
                  <c:v>0.55000000000000004</c:v>
                </c:pt>
                <c:pt idx="1">
                  <c:v>0.3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5-47E7-95D2-0215D2B80F3D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Sheet1!$B$1:$D$1</c:f>
              <c:strCache>
                <c:ptCount val="3"/>
                <c:pt idx="0">
                  <c:v>Kn + RP</c:v>
                </c:pt>
                <c:pt idx="1">
                  <c:v>CP</c:v>
                </c:pt>
                <c:pt idx="2">
                  <c:v>PS</c:v>
                </c:pt>
              </c:strCache>
            </c:strRef>
          </c:cat>
          <c:val>
            <c:numRef>
              <c:f>Sheet1!$B$3:$D$3</c:f>
              <c:numCache>
                <c:formatCode>0%</c:formatCode>
                <c:ptCount val="3"/>
                <c:pt idx="0">
                  <c:v>0.63333333333333341</c:v>
                </c:pt>
                <c:pt idx="1">
                  <c:v>0.23333333333333334</c:v>
                </c:pt>
                <c:pt idx="2">
                  <c:v>0.13333333333333333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5-47E7-95D2-0215D2B80F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7328008"/>
        <c:axId val="507330056"/>
      </c:barChart>
      <c:catAx>
        <c:axId val="50732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330056"/>
        <c:crosses val="autoZero"/>
        <c:auto val="1"/>
        <c:lblAlgn val="ctr"/>
        <c:lblOffset val="100"/>
        <c:noMultiLvlLbl val="0"/>
      </c:catAx>
      <c:valAx>
        <c:axId val="50733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328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Cognitive Levles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Sheet1!$A$2</c:f>
              <c:strCache>
                <c:ptCount val="1"/>
                <c:pt idx="0">
                  <c:v>Proposed</c:v>
                </c:pt>
              </c:strCache>
            </c:strRef>
          </c:tx>
          <c:spPr>
            <a:solidFill>
              <a:srgbClr val="A6A6A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Sheet1!$B$1:$D$1</c:f>
              <c:strCache>
                <c:ptCount val="3"/>
                <c:pt idx="0">
                  <c:v>Kn + RP</c:v>
                </c:pt>
                <c:pt idx="1">
                  <c:v>CP</c:v>
                </c:pt>
                <c:pt idx="2">
                  <c:v>PS</c:v>
                </c:pt>
              </c:strCache>
            </c:strRef>
          </c:cat>
          <c:val>
            <c:numRef>
              <c:f>Sheet1!$B$2:$D$2</c:f>
              <c:numCache>
                <c:formatCode>0%</c:formatCode>
                <c:ptCount val="3"/>
                <c:pt idx="0">
                  <c:v>0.55000000000000004</c:v>
                </c:pt>
                <c:pt idx="1">
                  <c:v>0.3</c:v>
                </c:pt>
                <c:pt idx="2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8-47C9-B83C-7D26F3B060E1}"/>
            </c:ext>
          </c:extLst>
        </c:ser>
        <c:ser>
          <c:idx val="1"/>
          <c:order val="1"/>
          <c:tx>
            <c:strRef>
              <c:f>Sheet1!$A$3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Sheet1!$B$1:$D$1</c:f>
              <c:strCache>
                <c:ptCount val="3"/>
                <c:pt idx="0">
                  <c:v>Kn + RP</c:v>
                </c:pt>
                <c:pt idx="1">
                  <c:v>CP</c:v>
                </c:pt>
                <c:pt idx="2">
                  <c:v>PS</c:v>
                </c:pt>
              </c:strCache>
            </c:strRef>
          </c:cat>
          <c:val>
            <c:numRef>
              <c:f>Sheet1!$B$3:$D$3</c:f>
              <c:numCache>
                <c:formatCode>0%</c:formatCode>
                <c:ptCount val="3"/>
                <c:pt idx="0">
                  <c:v>0.63333333333333341</c:v>
                </c:pt>
                <c:pt idx="1">
                  <c:v>0.23333333333333334</c:v>
                </c:pt>
                <c:pt idx="2">
                  <c:v>0.13333333333333333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D8-47C9-B83C-7D26F3B060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07328008"/>
        <c:axId val="507330056"/>
      </c:barChart>
      <c:catAx>
        <c:axId val="50732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330056"/>
        <c:crosses val="autoZero"/>
        <c:auto val="1"/>
        <c:lblAlgn val="ctr"/>
        <c:lblOffset val="100"/>
        <c:noMultiLvlLbl val="0"/>
      </c:catAx>
      <c:valAx>
        <c:axId val="50733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7328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91888</xdr:colOff>
      <xdr:row>13</xdr:row>
      <xdr:rowOff>203610</xdr:rowOff>
    </xdr:from>
    <xdr:to>
      <xdr:col>13</xdr:col>
      <xdr:colOff>549088</xdr:colOff>
      <xdr:row>30</xdr:row>
      <xdr:rowOff>1904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137CF514-BD96-46E0-8182-1982C0F1EE81}"/>
            </a:ext>
            <a:ext uri="{147F2762-F138-4A5C-976F-8EAC2B608ADB}">
              <a16:predDERef xmlns:a16="http://schemas.microsoft.com/office/drawing/2014/main" pred="{21C7F423-259C-4121-B5ED-8209B488B1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240030</xdr:colOff>
      <xdr:row>5</xdr:row>
      <xdr:rowOff>64770</xdr:rowOff>
    </xdr:from>
    <xdr:to>
      <xdr:col>11</xdr:col>
      <xdr:colOff>544830</xdr:colOff>
      <xdr:row>26</xdr:row>
      <xdr:rowOff>161925</xdr:rowOff>
    </xdr:to>
    <xdr:graphicFrame macro="">
      <xdr:nvGraphicFramePr>
        <xdr:cNvPr id="104" name="Chart 5">
          <a:extLst>
            <a:ext uri="{FF2B5EF4-FFF2-40B4-BE49-F238E27FC236}">
              <a16:creationId xmlns:a16="http://schemas.microsoft.com/office/drawing/2014/main" id="{1FB6392B-6FDA-DF75-00CA-060A982DF0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ECC0-E215-448D-A8B5-8D64EFB7E79C}">
  <sheetPr>
    <pageSetUpPr fitToPage="1"/>
  </sheetPr>
  <dimension ref="A1:M92"/>
  <sheetViews>
    <sheetView tabSelected="1" zoomScale="85" zoomScaleNormal="85" workbookViewId="0">
      <pane ySplit="6" topLeftCell="A7" activePane="bottomLeft" state="frozen"/>
      <selection pane="bottomLeft" activeCell="J8" sqref="J8"/>
    </sheetView>
  </sheetViews>
  <sheetFormatPr defaultRowHeight="14.4"/>
  <cols>
    <col min="2" max="2" width="38.6640625" customWidth="1"/>
    <col min="3" max="3" width="10.109375" style="13" customWidth="1"/>
    <col min="4" max="4" width="10" style="13" customWidth="1"/>
    <col min="5" max="5" width="10.109375" style="13" customWidth="1"/>
    <col min="6" max="6" width="10" style="13" customWidth="1"/>
    <col min="7" max="7" width="10.109375" style="13" customWidth="1"/>
    <col min="9" max="9" width="77.6640625" style="2" customWidth="1"/>
    <col min="10" max="10" width="33.44140625" customWidth="1"/>
  </cols>
  <sheetData>
    <row r="1" spans="1:13" ht="53.4" customHeight="1">
      <c r="A1" s="68" t="s">
        <v>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3" spans="1:13" s="1" customFormat="1" ht="19.95" customHeight="1">
      <c r="A3" s="70" t="s">
        <v>4</v>
      </c>
      <c r="B3" s="70" t="s">
        <v>0</v>
      </c>
      <c r="C3" s="71" t="s">
        <v>5</v>
      </c>
      <c r="D3" s="71"/>
      <c r="E3" s="71"/>
      <c r="F3" s="71"/>
      <c r="G3" s="75" t="s">
        <v>1</v>
      </c>
      <c r="H3" s="75" t="s">
        <v>2</v>
      </c>
      <c r="I3" s="76" t="s">
        <v>3</v>
      </c>
    </row>
    <row r="4" spans="1:13" s="1" customFormat="1" ht="19.95" customHeight="1">
      <c r="A4" s="70"/>
      <c r="B4" s="70"/>
      <c r="C4" s="10" t="s">
        <v>23</v>
      </c>
      <c r="D4" s="10" t="s">
        <v>24</v>
      </c>
      <c r="E4" s="10" t="s">
        <v>25</v>
      </c>
      <c r="F4" s="10" t="s">
        <v>26</v>
      </c>
      <c r="G4" s="75"/>
      <c r="H4" s="75"/>
      <c r="I4" s="76"/>
    </row>
    <row r="5" spans="1:13">
      <c r="A5" s="3"/>
      <c r="B5" s="3"/>
      <c r="C5" s="11">
        <v>0.2</v>
      </c>
      <c r="D5" s="11">
        <v>0.35</v>
      </c>
      <c r="E5" s="11">
        <v>0.3</v>
      </c>
      <c r="F5" s="11">
        <v>0.15</v>
      </c>
      <c r="G5" s="12"/>
      <c r="H5" s="3"/>
      <c r="I5" s="8"/>
    </row>
    <row r="6" spans="1:13" ht="21">
      <c r="A6" s="4"/>
      <c r="B6" s="4"/>
      <c r="C6" s="47">
        <f>SUM(C8:C69)/$G$6</f>
        <v>7.3333333333333334E-2</v>
      </c>
      <c r="D6" s="47">
        <f>SUM(D8:D69)/$G$6</f>
        <v>0.56000000000000005</v>
      </c>
      <c r="E6" s="47">
        <f>SUM(E8:E69)/$G$6</f>
        <v>0.23333333333333334</v>
      </c>
      <c r="F6" s="47">
        <f>SUM(F8:F69)/$G$6</f>
        <v>0.13333333333333333</v>
      </c>
      <c r="G6" s="48">
        <f>SUM(G8:G69)</f>
        <v>150</v>
      </c>
      <c r="H6" s="4"/>
      <c r="I6" s="9" t="s">
        <v>78</v>
      </c>
    </row>
    <row r="7" spans="1:13" s="6" customFormat="1" ht="22.2" customHeight="1">
      <c r="A7" s="28" t="s">
        <v>6</v>
      </c>
      <c r="B7" s="72" t="s">
        <v>61</v>
      </c>
      <c r="C7" s="73"/>
      <c r="D7" s="73"/>
      <c r="E7" s="73"/>
      <c r="F7" s="74"/>
      <c r="G7" s="14"/>
      <c r="H7" s="5"/>
      <c r="I7" s="49"/>
      <c r="J7"/>
      <c r="K7" s="69"/>
      <c r="L7" s="69"/>
      <c r="M7"/>
    </row>
    <row r="8" spans="1:13" ht="16.95" customHeight="1">
      <c r="A8" s="30" t="s">
        <v>55</v>
      </c>
      <c r="B8" s="31" t="s">
        <v>80</v>
      </c>
      <c r="C8" s="54">
        <v>1</v>
      </c>
      <c r="D8" s="54"/>
      <c r="E8" s="54"/>
      <c r="F8" s="54"/>
      <c r="G8" s="51">
        <v>1</v>
      </c>
      <c r="H8" s="61">
        <f>SUM(G8:G12)</f>
        <v>8</v>
      </c>
      <c r="I8" s="36"/>
      <c r="J8" s="42" t="s">
        <v>16</v>
      </c>
      <c r="K8" s="40" t="s">
        <v>27</v>
      </c>
      <c r="L8" s="40">
        <f>H8+H14</f>
        <v>21</v>
      </c>
      <c r="M8" s="6"/>
    </row>
    <row r="9" spans="1:13" ht="16.95" customHeight="1">
      <c r="A9" s="30" t="s">
        <v>56</v>
      </c>
      <c r="B9" s="31" t="s">
        <v>81</v>
      </c>
      <c r="C9" s="54">
        <v>1</v>
      </c>
      <c r="D9" s="54"/>
      <c r="E9" s="54"/>
      <c r="F9" s="54"/>
      <c r="G9" s="51">
        <v>1</v>
      </c>
      <c r="H9" s="62"/>
      <c r="I9" s="36"/>
      <c r="J9" s="42" t="s">
        <v>17</v>
      </c>
      <c r="K9" s="40" t="s">
        <v>28</v>
      </c>
      <c r="L9" s="40">
        <f>H20+H27</f>
        <v>41</v>
      </c>
    </row>
    <row r="10" spans="1:13" ht="18.600000000000001" customHeight="1">
      <c r="A10" s="30" t="s">
        <v>57</v>
      </c>
      <c r="B10" s="31" t="s">
        <v>142</v>
      </c>
      <c r="C10" s="54"/>
      <c r="D10" s="54">
        <v>1</v>
      </c>
      <c r="E10" s="54"/>
      <c r="F10" s="54"/>
      <c r="G10" s="51">
        <v>1</v>
      </c>
      <c r="H10" s="62"/>
      <c r="I10" s="36"/>
      <c r="J10" s="42" t="s">
        <v>18</v>
      </c>
      <c r="K10" s="40" t="s">
        <v>29</v>
      </c>
      <c r="L10" s="40">
        <f>SUM(H36,H42,H48,H54)</f>
        <v>50</v>
      </c>
    </row>
    <row r="11" spans="1:13" ht="16.5" customHeight="1">
      <c r="A11" s="30" t="s">
        <v>58</v>
      </c>
      <c r="B11" s="31" t="s">
        <v>82</v>
      </c>
      <c r="C11" s="54">
        <v>2</v>
      </c>
      <c r="D11" s="54"/>
      <c r="E11" s="54"/>
      <c r="F11" s="54"/>
      <c r="G11" s="51">
        <v>2</v>
      </c>
      <c r="H11" s="62"/>
      <c r="I11" s="36"/>
      <c r="J11" s="42" t="s">
        <v>19</v>
      </c>
      <c r="K11" s="40" t="s">
        <v>28</v>
      </c>
      <c r="L11" s="40">
        <f>SUM(H58,H62,H65)</f>
        <v>38</v>
      </c>
    </row>
    <row r="12" spans="1:13" ht="16.5" customHeight="1">
      <c r="A12" s="30" t="s">
        <v>83</v>
      </c>
      <c r="B12" s="31" t="s">
        <v>84</v>
      </c>
      <c r="C12" s="54"/>
      <c r="D12" s="54">
        <v>3</v>
      </c>
      <c r="E12" s="54"/>
      <c r="F12" s="54"/>
      <c r="G12" s="51">
        <v>3</v>
      </c>
      <c r="H12" s="66"/>
      <c r="I12" s="36"/>
      <c r="J12" s="77" t="s">
        <v>151</v>
      </c>
      <c r="K12" s="78"/>
      <c r="L12" s="79">
        <f>SUM(L8:L11)</f>
        <v>150</v>
      </c>
    </row>
    <row r="13" spans="1:13" s="6" customFormat="1" ht="22.2" customHeight="1">
      <c r="A13" s="28" t="s">
        <v>7</v>
      </c>
      <c r="B13" s="29" t="s">
        <v>85</v>
      </c>
      <c r="C13" s="15"/>
      <c r="D13" s="15"/>
      <c r="E13" s="15"/>
      <c r="F13" s="15"/>
      <c r="G13" s="52"/>
      <c r="H13" s="5"/>
      <c r="I13" s="49"/>
      <c r="J13" s="42"/>
      <c r="K13" s="40"/>
      <c r="L13" s="40"/>
      <c r="M13"/>
    </row>
    <row r="14" spans="1:13" ht="16.95" customHeight="1">
      <c r="A14" s="30" t="s">
        <v>62</v>
      </c>
      <c r="B14" s="32" t="s">
        <v>86</v>
      </c>
      <c r="C14" s="54">
        <v>3</v>
      </c>
      <c r="D14" s="54"/>
      <c r="E14" s="54"/>
      <c r="F14" s="54"/>
      <c r="G14" s="51">
        <v>3</v>
      </c>
      <c r="H14" s="61">
        <f>SUM(G14:G18)</f>
        <v>13</v>
      </c>
      <c r="I14" s="36"/>
      <c r="J14" s="6"/>
      <c r="K14" s="6"/>
      <c r="L14" s="6"/>
      <c r="M14" s="6"/>
    </row>
    <row r="15" spans="1:13" ht="16.95" customHeight="1">
      <c r="A15" s="30" t="s">
        <v>63</v>
      </c>
      <c r="B15" s="32" t="s">
        <v>87</v>
      </c>
      <c r="C15" s="54"/>
      <c r="D15" s="54">
        <v>3</v>
      </c>
      <c r="E15" s="54"/>
      <c r="F15" s="54"/>
      <c r="G15" s="51">
        <v>3</v>
      </c>
      <c r="H15" s="62"/>
      <c r="I15" s="36"/>
      <c r="M15" s="6"/>
    </row>
    <row r="16" spans="1:13" ht="16.95" customHeight="1">
      <c r="A16" s="30" t="s">
        <v>64</v>
      </c>
      <c r="B16" s="32" t="s">
        <v>88</v>
      </c>
      <c r="C16" s="54"/>
      <c r="D16" s="54">
        <v>2</v>
      </c>
      <c r="E16" s="54"/>
      <c r="F16" s="54"/>
      <c r="G16" s="51">
        <v>2</v>
      </c>
      <c r="H16" s="62"/>
      <c r="I16" s="36"/>
      <c r="M16" s="6"/>
    </row>
    <row r="17" spans="1:13" ht="16.95" customHeight="1">
      <c r="A17" s="30" t="s">
        <v>65</v>
      </c>
      <c r="B17" s="32" t="s">
        <v>60</v>
      </c>
      <c r="C17" s="54"/>
      <c r="D17" s="54">
        <v>1</v>
      </c>
      <c r="E17" s="54"/>
      <c r="F17" s="54"/>
      <c r="G17" s="51">
        <v>1</v>
      </c>
      <c r="H17" s="62"/>
      <c r="I17" s="36"/>
    </row>
    <row r="18" spans="1:13" ht="16.5" customHeight="1">
      <c r="A18" s="30" t="s">
        <v>59</v>
      </c>
      <c r="B18" s="32" t="s">
        <v>89</v>
      </c>
      <c r="C18" s="54"/>
      <c r="D18" s="54"/>
      <c r="E18" s="54"/>
      <c r="F18" s="54">
        <v>4</v>
      </c>
      <c r="G18" s="51">
        <v>4</v>
      </c>
      <c r="H18" s="62"/>
      <c r="I18" s="36"/>
    </row>
    <row r="19" spans="1:13" s="6" customFormat="1" ht="22.2" customHeight="1">
      <c r="A19" s="28" t="s">
        <v>8</v>
      </c>
      <c r="B19" s="28" t="s">
        <v>66</v>
      </c>
      <c r="C19" s="16"/>
      <c r="D19" s="16"/>
      <c r="E19" s="16"/>
      <c r="F19" s="16"/>
      <c r="G19" s="16"/>
      <c r="H19" s="17"/>
      <c r="I19" s="38"/>
      <c r="J19"/>
      <c r="K19"/>
      <c r="L19"/>
      <c r="M19"/>
    </row>
    <row r="20" spans="1:13" ht="16.95" customHeight="1">
      <c r="A20" s="30" t="s">
        <v>30</v>
      </c>
      <c r="B20" s="31" t="s">
        <v>90</v>
      </c>
      <c r="C20" s="54"/>
      <c r="D20" s="54">
        <v>2</v>
      </c>
      <c r="E20" s="54"/>
      <c r="F20" s="54"/>
      <c r="G20" s="51">
        <v>2</v>
      </c>
      <c r="H20" s="61">
        <f>SUM(G20:G25)</f>
        <v>21</v>
      </c>
      <c r="I20" s="36"/>
      <c r="M20" s="6"/>
    </row>
    <row r="21" spans="1:13" ht="16.95" customHeight="1">
      <c r="A21" s="30" t="s">
        <v>31</v>
      </c>
      <c r="B21" s="31" t="s">
        <v>91</v>
      </c>
      <c r="C21" s="54"/>
      <c r="D21" s="54">
        <v>2</v>
      </c>
      <c r="E21" s="54"/>
      <c r="F21" s="54"/>
      <c r="G21" s="51">
        <v>2</v>
      </c>
      <c r="H21" s="62"/>
      <c r="I21" s="36"/>
    </row>
    <row r="22" spans="1:13" ht="16.95" customHeight="1">
      <c r="A22" s="30" t="s">
        <v>32</v>
      </c>
      <c r="B22" s="31" t="s">
        <v>92</v>
      </c>
      <c r="C22" s="54"/>
      <c r="D22" s="54">
        <v>3</v>
      </c>
      <c r="E22" s="54"/>
      <c r="F22" s="54"/>
      <c r="G22" s="51">
        <v>3</v>
      </c>
      <c r="H22" s="62"/>
      <c r="I22" s="36"/>
    </row>
    <row r="23" spans="1:13" ht="16.95" customHeight="1">
      <c r="A23" s="30" t="s">
        <v>33</v>
      </c>
      <c r="B23" s="31" t="s">
        <v>93</v>
      </c>
      <c r="C23" s="54"/>
      <c r="D23" s="54"/>
      <c r="E23" s="54">
        <v>4</v>
      </c>
      <c r="F23" s="54"/>
      <c r="G23" s="51">
        <v>4</v>
      </c>
      <c r="H23" s="62"/>
      <c r="I23" s="36"/>
    </row>
    <row r="24" spans="1:13" ht="16.95" customHeight="1">
      <c r="A24" s="30" t="s">
        <v>34</v>
      </c>
      <c r="B24" s="33" t="s">
        <v>94</v>
      </c>
      <c r="C24" s="54"/>
      <c r="D24" s="54"/>
      <c r="E24" s="54">
        <v>4</v>
      </c>
      <c r="F24" s="54"/>
      <c r="G24" s="51">
        <v>4</v>
      </c>
      <c r="H24" s="62"/>
      <c r="I24" s="36"/>
      <c r="J24" s="6"/>
      <c r="K24" s="6"/>
      <c r="L24" s="6"/>
    </row>
    <row r="25" spans="1:13" ht="15.6">
      <c r="A25" s="30" t="s">
        <v>35</v>
      </c>
      <c r="B25" s="31" t="s">
        <v>143</v>
      </c>
      <c r="C25" s="54"/>
      <c r="D25" s="54"/>
      <c r="E25" s="54">
        <v>6</v>
      </c>
      <c r="F25" s="54"/>
      <c r="G25" s="51">
        <v>6</v>
      </c>
      <c r="H25" s="62"/>
      <c r="I25" s="36"/>
    </row>
    <row r="26" spans="1:13" ht="22.2" customHeight="1">
      <c r="A26" s="28" t="s">
        <v>9</v>
      </c>
      <c r="B26" s="28" t="s">
        <v>103</v>
      </c>
      <c r="C26" s="16"/>
      <c r="D26" s="16"/>
      <c r="E26" s="16"/>
      <c r="F26" s="16"/>
      <c r="G26" s="16"/>
      <c r="H26" s="17"/>
      <c r="I26" s="38"/>
      <c r="J26" s="6"/>
      <c r="K26" s="6"/>
      <c r="L26" s="6"/>
      <c r="M26" s="6"/>
    </row>
    <row r="27" spans="1:13" ht="16.95" customHeight="1">
      <c r="A27" s="30" t="s">
        <v>36</v>
      </c>
      <c r="B27" s="31" t="s">
        <v>96</v>
      </c>
      <c r="C27" s="54">
        <v>1</v>
      </c>
      <c r="D27" s="54"/>
      <c r="E27" s="54"/>
      <c r="F27" s="54"/>
      <c r="G27" s="51">
        <v>1</v>
      </c>
      <c r="H27" s="61">
        <f>SUM(G27:G34)</f>
        <v>20</v>
      </c>
      <c r="I27" s="36"/>
    </row>
    <row r="28" spans="1:13" ht="16.95" customHeight="1">
      <c r="A28" s="30" t="s">
        <v>37</v>
      </c>
      <c r="B28" s="31" t="s">
        <v>95</v>
      </c>
      <c r="C28" s="54"/>
      <c r="D28" s="54">
        <v>1</v>
      </c>
      <c r="E28" s="54"/>
      <c r="F28" s="54"/>
      <c r="G28" s="51">
        <v>1</v>
      </c>
      <c r="H28" s="62"/>
      <c r="I28" s="36"/>
    </row>
    <row r="29" spans="1:13" ht="16.5" customHeight="1">
      <c r="A29" s="30" t="s">
        <v>38</v>
      </c>
      <c r="B29" s="31" t="s">
        <v>97</v>
      </c>
      <c r="C29" s="54"/>
      <c r="D29" s="54">
        <v>3</v>
      </c>
      <c r="E29" s="54"/>
      <c r="F29" s="54"/>
      <c r="G29" s="51">
        <v>3</v>
      </c>
      <c r="H29" s="62"/>
      <c r="I29" s="36"/>
    </row>
    <row r="30" spans="1:13" ht="16.95" customHeight="1">
      <c r="A30" s="30" t="s">
        <v>39</v>
      </c>
      <c r="B30" s="31" t="s">
        <v>98</v>
      </c>
      <c r="C30" s="54"/>
      <c r="D30" s="54">
        <v>3</v>
      </c>
      <c r="E30" s="54"/>
      <c r="F30" s="54"/>
      <c r="G30" s="51">
        <v>3</v>
      </c>
      <c r="H30" s="62"/>
      <c r="I30" s="36"/>
    </row>
    <row r="31" spans="1:13" ht="16.95" customHeight="1">
      <c r="A31" s="30" t="s">
        <v>40</v>
      </c>
      <c r="B31" s="31" t="s">
        <v>99</v>
      </c>
      <c r="C31" s="54"/>
      <c r="D31" s="54">
        <v>1</v>
      </c>
      <c r="E31" s="54"/>
      <c r="F31" s="54"/>
      <c r="G31" s="51">
        <v>1</v>
      </c>
      <c r="H31" s="62"/>
      <c r="I31" s="36"/>
    </row>
    <row r="32" spans="1:13" ht="16.95" customHeight="1">
      <c r="A32" s="30" t="s">
        <v>41</v>
      </c>
      <c r="B32" s="31" t="s">
        <v>100</v>
      </c>
      <c r="C32" s="54"/>
      <c r="D32" s="54"/>
      <c r="E32" s="54">
        <v>4</v>
      </c>
      <c r="F32" s="54"/>
      <c r="G32" s="51">
        <v>4</v>
      </c>
      <c r="H32" s="62"/>
      <c r="I32" s="36"/>
    </row>
    <row r="33" spans="1:13" ht="15.6">
      <c r="A33" s="30" t="s">
        <v>67</v>
      </c>
      <c r="B33" s="31" t="s">
        <v>101</v>
      </c>
      <c r="C33" s="54"/>
      <c r="D33" s="54">
        <v>2</v>
      </c>
      <c r="E33" s="54"/>
      <c r="F33" s="54"/>
      <c r="G33" s="51">
        <v>2</v>
      </c>
      <c r="H33" s="62"/>
      <c r="I33" s="36"/>
    </row>
    <row r="34" spans="1:13" ht="18">
      <c r="A34" s="30" t="s">
        <v>68</v>
      </c>
      <c r="B34" s="31" t="s">
        <v>102</v>
      </c>
      <c r="C34" s="54"/>
      <c r="D34" s="54"/>
      <c r="E34" s="54"/>
      <c r="F34" s="54">
        <v>5</v>
      </c>
      <c r="G34" s="51">
        <v>5</v>
      </c>
      <c r="H34" s="62"/>
      <c r="I34" s="36"/>
      <c r="J34" s="6"/>
      <c r="K34" s="6"/>
      <c r="L34" s="6"/>
    </row>
    <row r="35" spans="1:13" ht="22.2" customHeight="1">
      <c r="A35" s="28" t="s">
        <v>10</v>
      </c>
      <c r="B35" s="29" t="s">
        <v>104</v>
      </c>
      <c r="C35" s="15"/>
      <c r="D35" s="15"/>
      <c r="E35" s="15"/>
      <c r="F35" s="15"/>
      <c r="G35" s="52"/>
      <c r="H35" s="5"/>
      <c r="I35" s="37"/>
      <c r="J35" s="6"/>
      <c r="K35" s="6"/>
      <c r="L35" s="6"/>
      <c r="M35" s="6"/>
    </row>
    <row r="36" spans="1:13" ht="16.95" customHeight="1">
      <c r="A36" s="30" t="s">
        <v>20</v>
      </c>
      <c r="B36" s="34" t="s">
        <v>105</v>
      </c>
      <c r="C36" s="54"/>
      <c r="D36" s="54">
        <v>2</v>
      </c>
      <c r="E36" s="54"/>
      <c r="F36" s="54"/>
      <c r="G36" s="51">
        <v>2</v>
      </c>
      <c r="H36" s="61">
        <f>SUM(G36:G40)</f>
        <v>15</v>
      </c>
      <c r="I36" s="36"/>
    </row>
    <row r="37" spans="1:13" ht="16.95" customHeight="1">
      <c r="A37" s="30" t="s">
        <v>21</v>
      </c>
      <c r="B37" s="34" t="s">
        <v>106</v>
      </c>
      <c r="C37" s="54"/>
      <c r="D37" s="54">
        <v>2</v>
      </c>
      <c r="E37" s="54"/>
      <c r="F37" s="54"/>
      <c r="G37" s="51">
        <v>2</v>
      </c>
      <c r="H37" s="62"/>
      <c r="I37" s="36"/>
    </row>
    <row r="38" spans="1:13" ht="16.95" customHeight="1">
      <c r="A38" s="30" t="s">
        <v>22</v>
      </c>
      <c r="B38" s="34" t="s">
        <v>107</v>
      </c>
      <c r="C38" s="54"/>
      <c r="D38" s="54">
        <v>2</v>
      </c>
      <c r="E38" s="54"/>
      <c r="F38" s="54"/>
      <c r="G38" s="51">
        <v>2</v>
      </c>
      <c r="H38" s="62"/>
      <c r="I38" s="36"/>
    </row>
    <row r="39" spans="1:13" ht="16.95" customHeight="1">
      <c r="A39" s="30" t="s">
        <v>137</v>
      </c>
      <c r="B39" s="34" t="s">
        <v>144</v>
      </c>
      <c r="C39" s="54"/>
      <c r="D39" s="54">
        <v>6</v>
      </c>
      <c r="E39" s="54"/>
      <c r="F39" s="54"/>
      <c r="G39" s="51">
        <v>6</v>
      </c>
      <c r="H39" s="62"/>
      <c r="I39" s="36"/>
    </row>
    <row r="40" spans="1:13" ht="16.95" customHeight="1">
      <c r="A40" s="30" t="s">
        <v>138</v>
      </c>
      <c r="B40" s="34" t="s">
        <v>108</v>
      </c>
      <c r="C40" s="54"/>
      <c r="D40" s="54">
        <v>3</v>
      </c>
      <c r="E40" s="54"/>
      <c r="F40" s="54"/>
      <c r="G40" s="51">
        <v>3</v>
      </c>
      <c r="H40" s="62"/>
      <c r="I40" s="36"/>
    </row>
    <row r="41" spans="1:13" ht="22.2" customHeight="1">
      <c r="A41" s="28" t="s">
        <v>11</v>
      </c>
      <c r="B41" s="65" t="s">
        <v>104</v>
      </c>
      <c r="C41" s="65"/>
      <c r="D41" s="65"/>
      <c r="E41" s="65"/>
      <c r="F41" s="65"/>
      <c r="G41" s="16"/>
      <c r="H41" s="18"/>
      <c r="I41" s="43"/>
      <c r="M41" s="6"/>
    </row>
    <row r="42" spans="1:13" ht="16.95" customHeight="1">
      <c r="A42" s="30" t="s">
        <v>109</v>
      </c>
      <c r="B42" s="34" t="s">
        <v>113</v>
      </c>
      <c r="C42" s="54"/>
      <c r="D42" s="54">
        <v>2</v>
      </c>
      <c r="E42" s="54"/>
      <c r="F42" s="54"/>
      <c r="G42" s="51">
        <v>2</v>
      </c>
      <c r="H42" s="63">
        <f>SUM(G42:G46)</f>
        <v>15</v>
      </c>
      <c r="I42" s="44"/>
    </row>
    <row r="43" spans="1:13" ht="16.95" customHeight="1">
      <c r="A43" s="30" t="s">
        <v>110</v>
      </c>
      <c r="B43" s="34" t="s">
        <v>114</v>
      </c>
      <c r="C43" s="54"/>
      <c r="D43" s="54"/>
      <c r="E43" s="54">
        <v>3</v>
      </c>
      <c r="F43" s="54"/>
      <c r="G43" s="51">
        <v>3</v>
      </c>
      <c r="H43" s="64"/>
      <c r="I43" s="44"/>
    </row>
    <row r="44" spans="1:13" ht="16.95" customHeight="1">
      <c r="A44" s="30" t="s">
        <v>139</v>
      </c>
      <c r="B44" s="34" t="s">
        <v>144</v>
      </c>
      <c r="C44" s="54"/>
      <c r="D44" s="54"/>
      <c r="E44" s="54">
        <v>3</v>
      </c>
      <c r="F44" s="54"/>
      <c r="G44" s="51">
        <v>3</v>
      </c>
      <c r="H44" s="64"/>
      <c r="I44" s="44"/>
    </row>
    <row r="45" spans="1:13" ht="16.95" customHeight="1">
      <c r="A45" s="30" t="s">
        <v>111</v>
      </c>
      <c r="B45" s="34" t="s">
        <v>115</v>
      </c>
      <c r="C45" s="54"/>
      <c r="D45" s="54">
        <v>1</v>
      </c>
      <c r="E45" s="54"/>
      <c r="F45" s="54"/>
      <c r="G45" s="51">
        <v>1</v>
      </c>
      <c r="H45" s="64"/>
      <c r="I45" s="44"/>
    </row>
    <row r="46" spans="1:13" ht="16.95" customHeight="1">
      <c r="A46" s="30" t="s">
        <v>112</v>
      </c>
      <c r="B46" s="34" t="s">
        <v>116</v>
      </c>
      <c r="C46" s="54"/>
      <c r="D46" s="54"/>
      <c r="E46" s="54"/>
      <c r="F46" s="54">
        <v>6</v>
      </c>
      <c r="G46" s="51">
        <v>6</v>
      </c>
      <c r="H46" s="64"/>
      <c r="I46" s="44"/>
    </row>
    <row r="47" spans="1:13" ht="22.2" customHeight="1">
      <c r="A47" s="28" t="s">
        <v>12</v>
      </c>
      <c r="B47" s="65" t="s">
        <v>117</v>
      </c>
      <c r="C47" s="65"/>
      <c r="D47" s="65"/>
      <c r="E47" s="65"/>
      <c r="F47" s="65"/>
      <c r="G47" s="16"/>
      <c r="H47" s="18"/>
      <c r="I47" s="45"/>
      <c r="M47" s="6"/>
    </row>
    <row r="48" spans="1:13" ht="16.95" customHeight="1">
      <c r="A48" s="30" t="s">
        <v>42</v>
      </c>
      <c r="B48" s="34" t="s">
        <v>120</v>
      </c>
      <c r="C48" s="54">
        <v>1</v>
      </c>
      <c r="D48" s="54"/>
      <c r="E48" s="54"/>
      <c r="F48" s="54"/>
      <c r="G48" s="51">
        <v>1</v>
      </c>
      <c r="H48" s="63">
        <f>SUM(G48:G52)</f>
        <v>9</v>
      </c>
      <c r="I48" s="50"/>
    </row>
    <row r="49" spans="1:13" ht="16.95" customHeight="1">
      <c r="A49" s="30" t="s">
        <v>43</v>
      </c>
      <c r="B49" s="34" t="s">
        <v>71</v>
      </c>
      <c r="C49" s="54">
        <v>1</v>
      </c>
      <c r="D49" s="54"/>
      <c r="E49" s="54"/>
      <c r="F49" s="54"/>
      <c r="G49" s="51">
        <v>1</v>
      </c>
      <c r="H49" s="64"/>
      <c r="I49" s="44"/>
    </row>
    <row r="50" spans="1:13" ht="16.95" customHeight="1">
      <c r="A50" s="30" t="s">
        <v>70</v>
      </c>
      <c r="B50" s="34" t="s">
        <v>121</v>
      </c>
      <c r="C50" s="54"/>
      <c r="D50" s="54">
        <v>3</v>
      </c>
      <c r="E50" s="54"/>
      <c r="F50" s="54"/>
      <c r="G50" s="51">
        <v>3</v>
      </c>
      <c r="H50" s="64"/>
      <c r="I50" s="44"/>
    </row>
    <row r="51" spans="1:13" ht="16.95" customHeight="1">
      <c r="A51" s="30" t="s">
        <v>118</v>
      </c>
      <c r="B51" s="34" t="s">
        <v>122</v>
      </c>
      <c r="C51" s="54"/>
      <c r="D51" s="54">
        <v>2</v>
      </c>
      <c r="E51" s="54"/>
      <c r="F51" s="54"/>
      <c r="G51" s="51">
        <v>2</v>
      </c>
      <c r="H51" s="64"/>
      <c r="I51" s="44"/>
    </row>
    <row r="52" spans="1:13" s="6" customFormat="1" ht="18">
      <c r="A52" s="30" t="s">
        <v>119</v>
      </c>
      <c r="B52" s="34" t="s">
        <v>69</v>
      </c>
      <c r="C52" s="54"/>
      <c r="D52" s="54"/>
      <c r="E52" s="54">
        <v>2</v>
      </c>
      <c r="F52" s="54"/>
      <c r="G52" s="51">
        <v>2</v>
      </c>
      <c r="H52" s="64"/>
      <c r="I52" s="44"/>
      <c r="J52"/>
      <c r="K52"/>
      <c r="L52"/>
      <c r="M52"/>
    </row>
    <row r="53" spans="1:13" ht="22.2" customHeight="1">
      <c r="A53" s="28" t="s">
        <v>13</v>
      </c>
      <c r="B53" s="65" t="s">
        <v>125</v>
      </c>
      <c r="C53" s="65"/>
      <c r="D53" s="65"/>
      <c r="E53" s="65"/>
      <c r="F53" s="65"/>
      <c r="G53" s="16"/>
      <c r="H53" s="7"/>
      <c r="I53" s="46"/>
      <c r="M53" s="6"/>
    </row>
    <row r="54" spans="1:13" ht="16.5" customHeight="1">
      <c r="A54" s="30" t="s">
        <v>44</v>
      </c>
      <c r="B54" s="34" t="s">
        <v>145</v>
      </c>
      <c r="C54" s="54"/>
      <c r="D54" s="54">
        <v>4</v>
      </c>
      <c r="E54" s="54"/>
      <c r="F54" s="54"/>
      <c r="G54" s="53">
        <v>4</v>
      </c>
      <c r="H54" s="67">
        <f>SUM(G54:G56)</f>
        <v>11</v>
      </c>
      <c r="I54" s="36"/>
    </row>
    <row r="55" spans="1:13" ht="16.5" customHeight="1">
      <c r="A55" s="30" t="s">
        <v>123</v>
      </c>
      <c r="B55" s="34" t="s">
        <v>126</v>
      </c>
      <c r="C55" s="54"/>
      <c r="D55" s="54">
        <v>2</v>
      </c>
      <c r="E55" s="54"/>
      <c r="F55" s="54"/>
      <c r="G55" s="53">
        <v>2</v>
      </c>
      <c r="H55" s="67"/>
      <c r="I55" s="36"/>
    </row>
    <row r="56" spans="1:13" ht="16.95" customHeight="1">
      <c r="A56" s="30" t="s">
        <v>124</v>
      </c>
      <c r="B56" s="34" t="s">
        <v>127</v>
      </c>
      <c r="C56" s="54"/>
      <c r="D56" s="54"/>
      <c r="E56" s="54">
        <v>5</v>
      </c>
      <c r="F56" s="54"/>
      <c r="G56" s="53">
        <v>5</v>
      </c>
      <c r="H56" s="67"/>
      <c r="I56" s="36"/>
    </row>
    <row r="57" spans="1:13" ht="22.2" customHeight="1">
      <c r="A57" s="28" t="s">
        <v>14</v>
      </c>
      <c r="B57" s="65" t="s">
        <v>72</v>
      </c>
      <c r="C57" s="65"/>
      <c r="D57" s="65"/>
      <c r="E57" s="65"/>
      <c r="F57" s="65"/>
      <c r="G57" s="16"/>
      <c r="H57" s="7"/>
      <c r="I57" s="37"/>
      <c r="M57" s="6"/>
    </row>
    <row r="58" spans="1:13" ht="16.95" customHeight="1">
      <c r="A58" s="30" t="s">
        <v>129</v>
      </c>
      <c r="B58" s="31" t="s">
        <v>130</v>
      </c>
      <c r="C58" s="54"/>
      <c r="D58" s="54">
        <v>2</v>
      </c>
      <c r="E58" s="54"/>
      <c r="F58" s="54"/>
      <c r="G58" s="51">
        <v>2</v>
      </c>
      <c r="H58" s="61">
        <f>SUM(G58:G60)</f>
        <v>10</v>
      </c>
      <c r="I58" s="36"/>
      <c r="K58" s="19"/>
    </row>
    <row r="59" spans="1:13" ht="16.95" customHeight="1">
      <c r="A59" s="30" t="s">
        <v>128</v>
      </c>
      <c r="B59" s="31" t="s">
        <v>146</v>
      </c>
      <c r="C59" s="54"/>
      <c r="D59" s="54">
        <v>2</v>
      </c>
      <c r="E59" s="54"/>
      <c r="F59" s="54"/>
      <c r="G59" s="51">
        <v>2</v>
      </c>
      <c r="H59" s="62"/>
      <c r="I59" s="39"/>
    </row>
    <row r="60" spans="1:13" ht="16.95" customHeight="1">
      <c r="A60" s="30" t="s">
        <v>140</v>
      </c>
      <c r="B60" s="31" t="s">
        <v>131</v>
      </c>
      <c r="C60" s="54"/>
      <c r="D60" s="54">
        <v>6</v>
      </c>
      <c r="E60" s="54"/>
      <c r="F60" s="54"/>
      <c r="G60" s="51">
        <v>6</v>
      </c>
      <c r="H60" s="62"/>
      <c r="I60" s="39"/>
    </row>
    <row r="61" spans="1:13" ht="22.2" customHeight="1">
      <c r="A61" s="28" t="s">
        <v>15</v>
      </c>
      <c r="B61" s="65" t="s">
        <v>132</v>
      </c>
      <c r="C61" s="65"/>
      <c r="D61" s="65"/>
      <c r="E61" s="65"/>
      <c r="F61" s="65"/>
      <c r="G61" s="16"/>
      <c r="H61" s="18"/>
      <c r="I61" s="38"/>
      <c r="J61" s="6"/>
      <c r="K61" s="6"/>
      <c r="L61" s="6"/>
      <c r="M61" s="6"/>
    </row>
    <row r="62" spans="1:13" ht="16.95" customHeight="1">
      <c r="A62" s="30" t="s">
        <v>45</v>
      </c>
      <c r="B62" s="35" t="s">
        <v>133</v>
      </c>
      <c r="C62" s="54"/>
      <c r="D62" s="54">
        <v>3</v>
      </c>
      <c r="E62" s="54"/>
      <c r="F62" s="54"/>
      <c r="G62" s="51">
        <v>3</v>
      </c>
      <c r="H62" s="61">
        <f>SUM(G62:G63)</f>
        <v>7</v>
      </c>
      <c r="I62" s="36"/>
    </row>
    <row r="63" spans="1:13" ht="16.95" customHeight="1">
      <c r="A63" s="30" t="s">
        <v>73</v>
      </c>
      <c r="B63" s="34" t="s">
        <v>147</v>
      </c>
      <c r="C63" s="54"/>
      <c r="D63" s="54"/>
      <c r="E63" s="54">
        <v>4</v>
      </c>
      <c r="F63" s="54"/>
      <c r="G63" s="51">
        <v>4</v>
      </c>
      <c r="H63" s="62"/>
      <c r="I63" s="36"/>
    </row>
    <row r="64" spans="1:13" ht="22.2" customHeight="1">
      <c r="A64" s="28" t="s">
        <v>54</v>
      </c>
      <c r="B64" s="65" t="s">
        <v>134</v>
      </c>
      <c r="C64" s="65"/>
      <c r="D64" s="65"/>
      <c r="E64" s="65"/>
      <c r="F64" s="65"/>
      <c r="G64" s="16"/>
      <c r="H64" s="18"/>
      <c r="I64" s="38"/>
      <c r="M64" s="6"/>
    </row>
    <row r="65" spans="1:9" ht="16.95" customHeight="1">
      <c r="A65" s="30" t="s">
        <v>141</v>
      </c>
      <c r="B65" s="35" t="s">
        <v>148</v>
      </c>
      <c r="C65" s="54"/>
      <c r="D65" s="54">
        <v>6</v>
      </c>
      <c r="E65" s="54"/>
      <c r="F65" s="54"/>
      <c r="G65" s="51">
        <v>6</v>
      </c>
      <c r="H65" s="61">
        <f>SUM(G65:G69)</f>
        <v>21</v>
      </c>
      <c r="I65" s="36"/>
    </row>
    <row r="66" spans="1:9" ht="16.95" customHeight="1">
      <c r="A66" s="30" t="s">
        <v>74</v>
      </c>
      <c r="B66" s="34" t="s">
        <v>135</v>
      </c>
      <c r="C66" s="54">
        <v>1</v>
      </c>
      <c r="D66" s="54"/>
      <c r="E66" s="54"/>
      <c r="F66" s="54"/>
      <c r="G66" s="51">
        <v>1</v>
      </c>
      <c r="H66" s="62"/>
      <c r="I66" s="36"/>
    </row>
    <row r="67" spans="1:9" ht="16.95" customHeight="1">
      <c r="A67" s="30" t="s">
        <v>75</v>
      </c>
      <c r="B67" s="34" t="s">
        <v>149</v>
      </c>
      <c r="C67" s="54"/>
      <c r="D67" s="54">
        <v>4</v>
      </c>
      <c r="E67" s="54"/>
      <c r="F67" s="54"/>
      <c r="G67" s="51">
        <v>4</v>
      </c>
      <c r="H67" s="62"/>
      <c r="I67" s="36"/>
    </row>
    <row r="68" spans="1:9" ht="16.95" customHeight="1">
      <c r="A68" s="30" t="s">
        <v>76</v>
      </c>
      <c r="B68" s="34" t="s">
        <v>150</v>
      </c>
      <c r="C68" s="54"/>
      <c r="D68" s="54">
        <v>5</v>
      </c>
      <c r="E68" s="54"/>
      <c r="F68" s="54"/>
      <c r="G68" s="51">
        <v>5</v>
      </c>
      <c r="H68" s="62"/>
      <c r="I68" s="36"/>
    </row>
    <row r="69" spans="1:9" ht="16.5" customHeight="1">
      <c r="A69" s="30" t="s">
        <v>77</v>
      </c>
      <c r="B69" s="34" t="s">
        <v>136</v>
      </c>
      <c r="C69" s="54"/>
      <c r="D69" s="54"/>
      <c r="E69" s="54"/>
      <c r="F69" s="54">
        <v>5</v>
      </c>
      <c r="G69" s="51">
        <v>5</v>
      </c>
      <c r="H69" s="66"/>
      <c r="I69" s="36"/>
    </row>
    <row r="70" spans="1:9">
      <c r="A70" s="23"/>
      <c r="B70" s="24"/>
      <c r="C70" s="25"/>
      <c r="D70" s="25"/>
      <c r="E70" s="25"/>
      <c r="F70" s="25"/>
      <c r="G70" s="26"/>
      <c r="H70" s="25"/>
      <c r="I70" s="27"/>
    </row>
    <row r="71" spans="1:9" ht="15.6">
      <c r="B71" s="40"/>
      <c r="C71" s="41">
        <f>SUM(C8:C69)</f>
        <v>11</v>
      </c>
      <c r="D71" s="41">
        <f>SUM(D8:D69)</f>
        <v>84</v>
      </c>
      <c r="E71" s="41">
        <f>SUM(E8:E69)</f>
        <v>35</v>
      </c>
      <c r="F71" s="41">
        <f>SUM(F8:F69)</f>
        <v>20</v>
      </c>
      <c r="G71" s="41">
        <f>SUM(G8:G69)</f>
        <v>150</v>
      </c>
    </row>
    <row r="72" spans="1:9" ht="15.6">
      <c r="B72" s="40"/>
      <c r="C72" s="41"/>
      <c r="D72" s="41"/>
      <c r="E72" s="41"/>
      <c r="F72" s="41"/>
      <c r="G72" s="41"/>
    </row>
    <row r="73" spans="1:9" ht="15.6">
      <c r="B73" s="40"/>
      <c r="C73" s="41"/>
      <c r="D73" s="41"/>
      <c r="E73" s="41"/>
      <c r="F73" s="41"/>
      <c r="G73" s="41"/>
    </row>
    <row r="74" spans="1:9" ht="15.6">
      <c r="B74" s="55"/>
      <c r="C74" s="56" t="s">
        <v>23</v>
      </c>
      <c r="D74" s="56" t="s">
        <v>24</v>
      </c>
      <c r="E74" s="56" t="s">
        <v>25</v>
      </c>
      <c r="F74" s="56" t="s">
        <v>26</v>
      </c>
      <c r="G74" s="56" t="s">
        <v>1</v>
      </c>
    </row>
    <row r="75" spans="1:9" ht="15.6">
      <c r="B75" s="57" t="s">
        <v>46</v>
      </c>
      <c r="C75" s="56">
        <f>SUM(C8:C18)</f>
        <v>7</v>
      </c>
      <c r="D75" s="56">
        <f>SUM(D8:D18)</f>
        <v>10</v>
      </c>
      <c r="E75" s="56">
        <f>SUM(E8:E18)</f>
        <v>0</v>
      </c>
      <c r="F75" s="56">
        <f>SUM(F8:F18)</f>
        <v>4</v>
      </c>
      <c r="G75" s="56">
        <f>SUM(G8:G18)</f>
        <v>21</v>
      </c>
    </row>
    <row r="76" spans="1:9" ht="15.6">
      <c r="B76" s="55"/>
      <c r="C76" s="58">
        <f>SUM(C75/20)</f>
        <v>0.35</v>
      </c>
      <c r="D76" s="58">
        <f t="shared" ref="D76:F76" si="0">SUM(D75/20)</f>
        <v>0.5</v>
      </c>
      <c r="E76" s="58">
        <f t="shared" si="0"/>
        <v>0</v>
      </c>
      <c r="F76" s="58">
        <f t="shared" si="0"/>
        <v>0.2</v>
      </c>
      <c r="G76" s="58"/>
    </row>
    <row r="77" spans="1:9" ht="15.6">
      <c r="B77" s="55"/>
      <c r="C77" s="56"/>
      <c r="D77" s="56"/>
      <c r="E77" s="56"/>
      <c r="F77" s="56"/>
      <c r="G77" s="56"/>
    </row>
    <row r="78" spans="1:9" ht="15.6">
      <c r="B78" s="57" t="s">
        <v>17</v>
      </c>
      <c r="C78" s="56">
        <f>SUM(C20:C34)</f>
        <v>1</v>
      </c>
      <c r="D78" s="56">
        <f>SUM(D20:D34)</f>
        <v>17</v>
      </c>
      <c r="E78" s="56">
        <f>SUM(E20:E34)</f>
        <v>18</v>
      </c>
      <c r="F78" s="56">
        <f>SUM(F20:F34)</f>
        <v>5</v>
      </c>
      <c r="G78" s="56">
        <f>SUM(G20:G34)</f>
        <v>41</v>
      </c>
    </row>
    <row r="79" spans="1:9" ht="15.6">
      <c r="B79" s="55"/>
      <c r="C79" s="58">
        <f>SUM(C78/39)</f>
        <v>2.564102564102564E-2</v>
      </c>
      <c r="D79" s="58">
        <f t="shared" ref="D79:F79" si="1">SUM(D78/39)</f>
        <v>0.4358974358974359</v>
      </c>
      <c r="E79" s="58">
        <f t="shared" si="1"/>
        <v>0.46153846153846156</v>
      </c>
      <c r="F79" s="58">
        <f t="shared" si="1"/>
        <v>0.12820512820512819</v>
      </c>
      <c r="G79" s="58"/>
    </row>
    <row r="80" spans="1:9" ht="15.6">
      <c r="B80" s="55"/>
      <c r="C80" s="56"/>
      <c r="D80" s="56"/>
      <c r="E80" s="56"/>
      <c r="F80" s="56"/>
      <c r="G80" s="56"/>
    </row>
    <row r="81" spans="2:7" ht="15.6">
      <c r="B81" s="57" t="s">
        <v>18</v>
      </c>
      <c r="C81" s="56">
        <f>SUM(C36:C40,C42:C46,C48:C52,C54:C56)</f>
        <v>2</v>
      </c>
      <c r="D81" s="56">
        <f>SUM(D36:D40,D42:D46,D48:D52,D54:D56)</f>
        <v>29</v>
      </c>
      <c r="E81" s="56">
        <f>SUM(E36:E40,E42:E46,E48:E52,E54:E56)</f>
        <v>13</v>
      </c>
      <c r="F81" s="56">
        <f>SUM(F36:F40,F42:F46,F48:F52,F54:F56)</f>
        <v>6</v>
      </c>
      <c r="G81" s="56">
        <f>SUM(G36:G40,G42:G46,G48:G52,G54:G56)</f>
        <v>50</v>
      </c>
    </row>
    <row r="82" spans="2:7" ht="15.6">
      <c r="B82" s="55"/>
      <c r="C82" s="58">
        <f>SUM(C81/50)</f>
        <v>0.04</v>
      </c>
      <c r="D82" s="58">
        <f t="shared" ref="D82:F82" si="2">SUM(D81/50)</f>
        <v>0.57999999999999996</v>
      </c>
      <c r="E82" s="58">
        <f t="shared" si="2"/>
        <v>0.26</v>
      </c>
      <c r="F82" s="58">
        <f t="shared" si="2"/>
        <v>0.12</v>
      </c>
      <c r="G82" s="58"/>
    </row>
    <row r="83" spans="2:7" ht="15.6">
      <c r="B83" s="55"/>
      <c r="C83" s="56"/>
      <c r="D83" s="56"/>
      <c r="E83" s="56"/>
      <c r="F83" s="56"/>
      <c r="G83" s="56"/>
    </row>
    <row r="84" spans="2:7" ht="15.6">
      <c r="B84" s="57" t="s">
        <v>19</v>
      </c>
      <c r="C84" s="56">
        <f>SUM(C58:C60,C62:C63,C65:C69)</f>
        <v>1</v>
      </c>
      <c r="D84" s="56">
        <f>SUM(D58:D60,D62:D63,D65:D69)</f>
        <v>28</v>
      </c>
      <c r="E84" s="56">
        <f>SUM(E58:E60,E62:E63,E65:E69)</f>
        <v>4</v>
      </c>
      <c r="F84" s="56">
        <f>SUM(F58:F60,F62:F63,F65:F69)</f>
        <v>5</v>
      </c>
      <c r="G84" s="56">
        <f>SUM(G58:G60,G62:G63,G65:G69)</f>
        <v>38</v>
      </c>
    </row>
    <row r="85" spans="2:7" ht="15.6">
      <c r="B85" s="59"/>
      <c r="C85" s="58">
        <f>SUM(C84/41)</f>
        <v>2.4390243902439025E-2</v>
      </c>
      <c r="D85" s="58">
        <f t="shared" ref="D85:F85" si="3">SUM(D84/41)</f>
        <v>0.68292682926829273</v>
      </c>
      <c r="E85" s="58">
        <f t="shared" si="3"/>
        <v>9.7560975609756101E-2</v>
      </c>
      <c r="F85" s="58">
        <f t="shared" si="3"/>
        <v>0.12195121951219512</v>
      </c>
      <c r="G85" s="58"/>
    </row>
    <row r="88" spans="2:7" ht="15.6">
      <c r="B88" s="60" t="s">
        <v>47</v>
      </c>
      <c r="C88" s="56" t="s">
        <v>48</v>
      </c>
      <c r="D88" s="56" t="s">
        <v>49</v>
      </c>
    </row>
    <row r="89" spans="2:7" ht="15.6">
      <c r="B89" s="55" t="s">
        <v>50</v>
      </c>
      <c r="C89" s="58">
        <v>0.6</v>
      </c>
      <c r="D89" s="58">
        <v>0.4</v>
      </c>
    </row>
    <row r="90" spans="2:7" ht="15.6">
      <c r="B90" s="55" t="s">
        <v>17</v>
      </c>
      <c r="C90" s="58">
        <v>0.46</v>
      </c>
      <c r="D90" s="58">
        <v>0.54</v>
      </c>
    </row>
    <row r="91" spans="2:7" ht="15.6">
      <c r="B91" s="55" t="s">
        <v>18</v>
      </c>
      <c r="C91" s="58">
        <v>0.48</v>
      </c>
      <c r="D91" s="58">
        <v>0.52</v>
      </c>
    </row>
    <row r="92" spans="2:7" ht="15.6">
      <c r="B92" s="55" t="s">
        <v>19</v>
      </c>
      <c r="C92" s="58">
        <v>0.44</v>
      </c>
      <c r="D92" s="58">
        <v>0.56000000000000005</v>
      </c>
    </row>
  </sheetData>
  <sheetProtection algorithmName="SHA-512" hashValue="oQ7MjQI9fq7Gexiq3X0jYiM572wCnSjsLPe3a/U6RHsoX3GnOXl2DC/+Z8Ruauf6W8BdH6z5+8tjoujrjA9X1w==" saltValue="VWrUaJx8z2TuftUtdoDHoA==" spinCount="100000" sheet="1" objects="1" scenarios="1"/>
  <mergeCells count="26">
    <mergeCell ref="H14:H18"/>
    <mergeCell ref="H27:H34"/>
    <mergeCell ref="A1:L1"/>
    <mergeCell ref="K7:L7"/>
    <mergeCell ref="A3:A4"/>
    <mergeCell ref="B3:B4"/>
    <mergeCell ref="C3:F3"/>
    <mergeCell ref="B7:F7"/>
    <mergeCell ref="G3:G4"/>
    <mergeCell ref="H3:H4"/>
    <mergeCell ref="I3:I4"/>
    <mergeCell ref="H8:H12"/>
    <mergeCell ref="H36:H40"/>
    <mergeCell ref="H42:H46"/>
    <mergeCell ref="H20:H25"/>
    <mergeCell ref="B64:F64"/>
    <mergeCell ref="H65:H69"/>
    <mergeCell ref="B53:F53"/>
    <mergeCell ref="H54:H56"/>
    <mergeCell ref="B57:F57"/>
    <mergeCell ref="B61:F61"/>
    <mergeCell ref="H62:H63"/>
    <mergeCell ref="B41:F41"/>
    <mergeCell ref="B47:F47"/>
    <mergeCell ref="H48:H52"/>
    <mergeCell ref="H58:H60"/>
  </mergeCells>
  <phoneticPr fontId="10" type="noConversion"/>
  <printOptions horizontalCentered="1"/>
  <pageMargins left="0.19685039370078741" right="0.19685039370078741" top="0.59055118110236227" bottom="0.19685039370078741" header="0" footer="0"/>
  <pageSetup paperSize="9" scale="55" fitToHeight="0" orientation="landscape" r:id="rId1"/>
  <ignoredErrors>
    <ignoredError sqref="A20:A25 A8:A12 A18 A48:A50 A54 A62:A63 A27:A34 A6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F2CE2-2B19-44EA-881B-56B25FDF3595}">
  <dimension ref="A1:N7"/>
  <sheetViews>
    <sheetView workbookViewId="0">
      <selection activeCell="E1" sqref="E1"/>
    </sheetView>
  </sheetViews>
  <sheetFormatPr defaultRowHeight="14.4"/>
  <sheetData>
    <row r="1" spans="1:14">
      <c r="B1" s="20" t="s">
        <v>51</v>
      </c>
      <c r="C1" s="20" t="s">
        <v>25</v>
      </c>
      <c r="D1" s="20" t="s">
        <v>26</v>
      </c>
    </row>
    <row r="2" spans="1:14">
      <c r="A2" t="s">
        <v>52</v>
      </c>
      <c r="B2" s="21">
        <f>'2026 Paper 2'!C5+'2026 Paper 2'!D5</f>
        <v>0.55000000000000004</v>
      </c>
      <c r="C2" s="21">
        <f>'2026 Paper 2'!E5</f>
        <v>0.3</v>
      </c>
      <c r="D2" s="21">
        <f>'2026 Paper 2'!F5</f>
        <v>0.15</v>
      </c>
    </row>
    <row r="3" spans="1:14">
      <c r="A3" t="s">
        <v>53</v>
      </c>
      <c r="B3" s="21">
        <f>'2026 Paper 2'!C6+'2026 Paper 2'!D6</f>
        <v>0.63333333333333341</v>
      </c>
      <c r="C3" s="21">
        <f>'2026 Paper 2'!E6</f>
        <v>0.23333333333333334</v>
      </c>
      <c r="D3" s="21">
        <f>'2026 Paper 2'!F6</f>
        <v>0.13333333333333333</v>
      </c>
    </row>
    <row r="7" spans="1:14">
      <c r="N7" s="22"/>
    </row>
  </sheetData>
  <sheetProtection algorithmName="SHA-512" hashValue="6gTeHJHAu9suDggv5a+d5C+HXuFuIDI0gjK2ymXoccQ+d0AU7KHDunyc21p+qltrCz4PNAGdVUotTLQXA79VMg==" saltValue="F+bSMbsx4j1xQU33wZPUf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A230E3D7FD648B032618CC5FCDBF1" ma:contentTypeVersion="16" ma:contentTypeDescription="Create a new document." ma:contentTypeScope="" ma:versionID="140b20ff2d762ed8081053ef6dc36b43">
  <xsd:schema xmlns:xsd="http://www.w3.org/2001/XMLSchema" xmlns:xs="http://www.w3.org/2001/XMLSchema" xmlns:p="http://schemas.microsoft.com/office/2006/metadata/properties" xmlns:ns2="fc2b5a75-801f-4b08-880e-c842f01de18e" xmlns:ns3="ea65cdaa-dd3e-4b35-84ea-4e495e348b1d" targetNamespace="http://schemas.microsoft.com/office/2006/metadata/properties" ma:root="true" ma:fieldsID="85c5f5196b7e67e8342eb9dd58456a35" ns2:_="" ns3:_="">
    <xsd:import namespace="fc2b5a75-801f-4b08-880e-c842f01de18e"/>
    <xsd:import namespace="ea65cdaa-dd3e-4b35-84ea-4e495e348b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2b5a75-801f-4b08-880e-c842f01de1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50af62-ae01-4ca2-8b77-3f3f1a2f93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5cdaa-dd3e-4b35-84ea-4e495e348b1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f62fa2-577b-423f-9467-dec38cd3227e}" ma:internalName="TaxCatchAll" ma:showField="CatchAllData" ma:web="ea65cdaa-dd3e-4b35-84ea-4e495e348b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65cdaa-dd3e-4b35-84ea-4e495e348b1d" xsi:nil="true"/>
    <lcf76f155ced4ddcb4097134ff3c332f xmlns="fc2b5a75-801f-4b08-880e-c842f01de1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AB0F3C-A524-4C13-861D-A71DD6A375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3C600-1749-45DD-976D-E658C3067E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2b5a75-801f-4b08-880e-c842f01de18e"/>
    <ds:schemaRef ds:uri="ea65cdaa-dd3e-4b35-84ea-4e495e348b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D9C5EE-22A5-41D6-9DA6-411C627D265B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fc2b5a75-801f-4b08-880e-c842f01de18e"/>
    <ds:schemaRef ds:uri="http://purl.org/dc/terms/"/>
    <ds:schemaRef ds:uri="http://purl.org/dc/elements/1.1/"/>
    <ds:schemaRef ds:uri="http://schemas.openxmlformats.org/package/2006/metadata/core-properties"/>
    <ds:schemaRef ds:uri="ea65cdaa-dd3e-4b35-84ea-4e495e348b1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Paper 2</vt:lpstr>
      <vt:lpstr>Sheet1</vt:lpstr>
      <vt:lpstr>'2026 Paper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Bonita Morgan</cp:lastModifiedBy>
  <cp:lastPrinted>2021-11-08T15:52:32Z</cp:lastPrinted>
  <dcterms:created xsi:type="dcterms:W3CDTF">2020-11-14T17:51:52Z</dcterms:created>
  <dcterms:modified xsi:type="dcterms:W3CDTF">2026-10-30T10:15:07Z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0x0101007C1A230E3D7FD648B032618CC5FCDBF1</vt:lpwstr>
  </property>
  <property fmtid="{D5CDD505-2E9C-101B-9397-08002B2CF9AE}" pid="3" name="MediaServiceImageTags">
    <vt:lpwstr/>
  </property>
  <property fmtid="{D5CDD505-2E9C-101B-9397-08002B2CF9AE}" pid="4" name="_MarkAsFinal">
    <vt:bool>true</vt:bool>
  </property>
</Properties>
</file>