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theanswerseries-my.sharepoint.com/personal/bonnie_theanswerseries_co_za/Documents/Desktop/TEMP &amp;FOR TOO LONG FILE NAMES ETC/"/>
    </mc:Choice>
  </mc:AlternateContent>
  <xr:revisionPtr revIDLastSave="2" documentId="8_{39AF46A3-72B0-4859-B284-452336A38D05}" xr6:coauthVersionLast="47" xr6:coauthVersionMax="47" xr10:uidLastSave="{248851EA-0B33-4FEF-AB2E-540F0C03B8E1}"/>
  <workbookProtection workbookAlgorithmName="SHA-512" workbookHashValue="lmpKBxi4gQ92frGffXLxle2LDkZow3eKHAAVNuK+cnecGEii0fKfuT6NJv/k/5G2wVU13ajp84vIrxbjh/eOKA==" workbookSaltValue="m96VmlfydTpKHbDMc0SRaQ==" workbookSpinCount="100000" lockStructure="1"/>
  <bookViews>
    <workbookView xWindow="28680" yWindow="-120" windowWidth="29040" windowHeight="15720" xr2:uid="{28649C6E-4368-4ED3-81B8-28FB8075C4CC}"/>
  </bookViews>
  <sheets>
    <sheet name="2026 Paper 1" sheetId="1" r:id="rId1"/>
    <sheet name="Graph" sheetId="3" r:id="rId2"/>
    <sheet name="Gr 11 vs Gr 12" sheetId="4" r:id="rId3"/>
    <sheet name="Graph combining Kn and RP" sheetId="2" state="hidden" r:id="rId4"/>
  </sheets>
  <definedNames>
    <definedName name="_xlnm.Print_Titles" localSheetId="0">'2026 Paper 1'!$1:$6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 i="4" l="1"/>
  <c r="C8" i="4"/>
  <c r="C9" i="4" s="1"/>
  <c r="H30" i="1"/>
  <c r="B9" i="4" l="1"/>
  <c r="D8" i="4"/>
  <c r="H25" i="1"/>
  <c r="H22" i="1"/>
  <c r="H15" i="1"/>
  <c r="H8" i="1"/>
  <c r="G6" i="1"/>
  <c r="F6" i="1" s="1"/>
  <c r="D50" i="3" s="1"/>
  <c r="C6" i="1" l="1"/>
  <c r="D6" i="1"/>
  <c r="E6" i="1"/>
  <c r="C50" i="3" s="1"/>
  <c r="F66" i="1"/>
  <c r="E66" i="1"/>
  <c r="D66" i="1"/>
  <c r="C66" i="1"/>
  <c r="G66" i="1"/>
  <c r="H60" i="1"/>
  <c r="L12" i="1" s="1"/>
  <c r="E4" i="2"/>
  <c r="D4" i="2"/>
  <c r="B4" i="2"/>
  <c r="A4" i="2"/>
  <c r="B50" i="3" l="1"/>
  <c r="C4" i="2"/>
  <c r="H50" i="1"/>
  <c r="H56" i="1"/>
  <c r="H41" i="1"/>
  <c r="L9" i="1" s="1"/>
  <c r="H35" i="1"/>
  <c r="D5" i="2"/>
  <c r="H46" i="1"/>
  <c r="L7" i="1"/>
  <c r="L10" i="1" l="1"/>
  <c r="L8" i="1"/>
  <c r="L11" i="1"/>
  <c r="A5" i="2"/>
  <c r="E5" i="2"/>
  <c r="B5" i="2"/>
  <c r="C5" i="2" l="1"/>
  <c r="L13" i="1"/>
</calcChain>
</file>

<file path=xl/sharedStrings.xml><?xml version="1.0" encoding="utf-8"?>
<sst xmlns="http://schemas.openxmlformats.org/spreadsheetml/2006/main" count="168" uniqueCount="159">
  <si>
    <t>2026 AMESA MATHS P1 EXAM REVIEW hosted by TAS</t>
  </si>
  <si>
    <t>Q. no</t>
  </si>
  <si>
    <t>Procedure</t>
  </si>
  <si>
    <t>Allocation of marks to cognitive levels</t>
  </si>
  <si>
    <t>Marks</t>
  </si>
  <si>
    <t>Total</t>
  </si>
  <si>
    <t>Comments</t>
  </si>
  <si>
    <t>Kn</t>
  </si>
  <si>
    <t>RP</t>
  </si>
  <si>
    <t>CP</t>
  </si>
  <si>
    <t>PS</t>
  </si>
  <si>
    <t>Q1:</t>
  </si>
  <si>
    <t>Algebra [24]</t>
  </si>
  <si>
    <t>Algebra and Equations (inequalities)</t>
  </si>
  <si>
    <t>25 ± 3</t>
  </si>
  <si>
    <t>1.1.1</t>
  </si>
  <si>
    <t>quadratic equation (easy to factorise)</t>
  </si>
  <si>
    <t>Patterns and Sequences</t>
  </si>
  <si>
    <t>1.1.2</t>
  </si>
  <si>
    <t>quadratic formula</t>
  </si>
  <si>
    <t>Finance, Growth and Decay</t>
  </si>
  <si>
    <t>15 ± 3</t>
  </si>
  <si>
    <t>1.1.3</t>
  </si>
  <si>
    <t>exponential equation</t>
  </si>
  <si>
    <t>Functions and Graphs</t>
  </si>
  <si>
    <t>35 ± 3</t>
  </si>
  <si>
    <t>1.1.4</t>
  </si>
  <si>
    <t>surd equation</t>
  </si>
  <si>
    <t>Differential Calculus</t>
  </si>
  <si>
    <t>1.2</t>
  </si>
  <si>
    <t>simultaneous equations</t>
  </si>
  <si>
    <t>Probability</t>
  </si>
  <si>
    <t>1.3</t>
  </si>
  <si>
    <t>word problem</t>
  </si>
  <si>
    <t>What if learners assume natural numbers or integers?</t>
  </si>
  <si>
    <t>Q2:</t>
  </si>
  <si>
    <t>Patterns &amp; Sequences [14]</t>
  </si>
  <si>
    <t>2.1.1</t>
  </si>
  <si>
    <t>constant difference in AS</t>
  </si>
  <si>
    <t>2.1.2</t>
  </si>
  <si>
    <t>position of last term in AS</t>
  </si>
  <si>
    <t>2.1.3</t>
  </si>
  <si>
    <t>sum of last 65 terms in AS</t>
  </si>
  <si>
    <t>2.2.1</t>
  </si>
  <si>
    <t>first TWO terms of GS</t>
  </si>
  <si>
    <t>2.2.2</t>
  </si>
  <si>
    <t>position of term in GS</t>
  </si>
  <si>
    <t>2.2.3</t>
  </si>
  <si>
    <t>sum to infinity</t>
  </si>
  <si>
    <t>Q3:</t>
  </si>
  <si>
    <t>Patterns &amp; Sequences [9]</t>
  </si>
  <si>
    <t>3.1</t>
  </si>
  <si>
    <t>general term of quadratic pattern</t>
  </si>
  <si>
    <t>3.2</t>
  </si>
  <si>
    <t>litres of water passed through at end of first minute</t>
  </si>
  <si>
    <t>Q4:</t>
  </si>
  <si>
    <t>Functions [9]</t>
  </si>
  <si>
    <t>4.1</t>
  </si>
  <si>
    <t>explain why f is a decreasing function</t>
  </si>
  <si>
    <t>4.2</t>
  </si>
  <si>
    <r>
      <t>determine f</t>
    </r>
    <r>
      <rPr>
        <vertAlign val="superscript"/>
        <sz val="11"/>
        <rFont val="Arial"/>
        <family val="2"/>
      </rPr>
      <t>-1</t>
    </r>
    <r>
      <rPr>
        <sz val="11"/>
        <rFont val="Arial"/>
        <family val="2"/>
      </rPr>
      <t xml:space="preserve"> </t>
    </r>
  </si>
  <si>
    <t>4.3</t>
  </si>
  <si>
    <r>
      <t>draw graph of f and f</t>
    </r>
    <r>
      <rPr>
        <vertAlign val="superscript"/>
        <sz val="11"/>
        <color rgb="FF000000"/>
        <rFont val="Arial"/>
        <family val="2"/>
      </rPr>
      <t>-1</t>
    </r>
  </si>
  <si>
    <t>4.4</t>
  </si>
  <si>
    <t>write down values of x</t>
  </si>
  <si>
    <t>Q5:</t>
  </si>
  <si>
    <t>Functions [11]</t>
  </si>
  <si>
    <t>5.1</t>
  </si>
  <si>
    <t>coordinates of T</t>
  </si>
  <si>
    <t>5.2</t>
  </si>
  <si>
    <t>show values of a, b and c</t>
  </si>
  <si>
    <t>5.3.1</t>
  </si>
  <si>
    <t>x-values for f(x) + 18 &gt; 0</t>
  </si>
  <si>
    <t>Is "use the graph" appropriate here?  Cannot be done by inspection.</t>
  </si>
  <si>
    <t>5.3.2</t>
  </si>
  <si>
    <r>
      <t>str lines g(x).g</t>
    </r>
    <r>
      <rPr>
        <vertAlign val="superscript"/>
        <sz val="11"/>
        <rFont val="Arial"/>
        <family val="2"/>
      </rPr>
      <t>-1</t>
    </r>
    <r>
      <rPr>
        <sz val="11"/>
        <rFont val="Arial"/>
        <family val="2"/>
      </rPr>
      <t>(x) = 0</t>
    </r>
  </si>
  <si>
    <t>Q6:</t>
  </si>
  <si>
    <t>Functions [16]</t>
  </si>
  <si>
    <t>6.1</t>
  </si>
  <si>
    <t>equation of vertical asymptote of f</t>
  </si>
  <si>
    <t>6.2</t>
  </si>
  <si>
    <t>range of f</t>
  </si>
  <si>
    <t>6.3</t>
  </si>
  <si>
    <t>coordinates of B</t>
  </si>
  <si>
    <t>6.4</t>
  </si>
  <si>
    <t>values of k</t>
  </si>
  <si>
    <t>6.5</t>
  </si>
  <si>
    <t>calculate distance between B and D</t>
  </si>
  <si>
    <t>Q7:</t>
  </si>
  <si>
    <t>Finance [14]</t>
  </si>
  <si>
    <t>7.1</t>
  </si>
  <si>
    <t>calculate book value of car</t>
  </si>
  <si>
    <t>7.2</t>
  </si>
  <si>
    <t>calculate investment's worth at the end of 5 years</t>
  </si>
  <si>
    <t>7.3.1</t>
  </si>
  <si>
    <t>calculate value of fund at retirement</t>
  </si>
  <si>
    <t>7.3.2</t>
  </si>
  <si>
    <t>calculate maximum amount of monthly withdrawals</t>
  </si>
  <si>
    <t>Q8:</t>
  </si>
  <si>
    <t>Calculus [11]</t>
  </si>
  <si>
    <t>first principles</t>
  </si>
  <si>
    <t>8.2.1</t>
  </si>
  <si>
    <t>derivative (basic)</t>
  </si>
  <si>
    <t>8.2.2</t>
  </si>
  <si>
    <t>derivative (fractions)</t>
  </si>
  <si>
    <t>Q9:</t>
  </si>
  <si>
    <t>Calculus [17]</t>
  </si>
  <si>
    <t>9.1.1</t>
  </si>
  <si>
    <t>show that (x - 1) is a factor of f(x)</t>
  </si>
  <si>
    <t>9.1.2</t>
  </si>
  <si>
    <t>calculate coordinates of x-intercepts of f</t>
  </si>
  <si>
    <t>9.1.3</t>
  </si>
  <si>
    <t>calculate values of k for 3 distinct real roots</t>
  </si>
  <si>
    <t>9.1.4</t>
  </si>
  <si>
    <t>determine values of x for concave up</t>
  </si>
  <si>
    <t>9.2</t>
  </si>
  <si>
    <t>calculate values of a, b and c</t>
  </si>
  <si>
    <t>Q10:</t>
  </si>
  <si>
    <t>Calculus [8]</t>
  </si>
  <si>
    <t>10.1</t>
  </si>
  <si>
    <t>express h in terms of x</t>
  </si>
  <si>
    <t>10.2</t>
  </si>
  <si>
    <t>show equation for volume</t>
  </si>
  <si>
    <t>10.3</t>
  </si>
  <si>
    <t>calculate value of x that will maximise volume</t>
  </si>
  <si>
    <t>Q11:</t>
  </si>
  <si>
    <t>Probability [17]</t>
  </si>
  <si>
    <t>11.1.1</t>
  </si>
  <si>
    <t>A and B mutually exclusive?</t>
  </si>
  <si>
    <t>11.1.2</t>
  </si>
  <si>
    <t>determine P(B)</t>
  </si>
  <si>
    <t>11.2.1</t>
  </si>
  <si>
    <t>show that x = 42</t>
  </si>
  <si>
    <t>11.2.2</t>
  </si>
  <si>
    <t>11.3.1</t>
  </si>
  <si>
    <t>how many different ways bottles can be arranged</t>
  </si>
  <si>
    <t>11.3.2</t>
  </si>
  <si>
    <t>how many bottles of juice broke</t>
  </si>
  <si>
    <t>Kn &amp; RP</t>
  </si>
  <si>
    <t>Proposed</t>
  </si>
  <si>
    <t>Grade 11</t>
  </si>
  <si>
    <t>Grade 12</t>
  </si>
  <si>
    <t>Algebra</t>
  </si>
  <si>
    <t>Patterns &amp; Sequences</t>
  </si>
  <si>
    <t>Functions</t>
  </si>
  <si>
    <t>Finance</t>
  </si>
  <si>
    <t>Calculus</t>
  </si>
  <si>
    <t>Totals</t>
  </si>
  <si>
    <t>Kn + RP</t>
  </si>
  <si>
    <t>Easy to do with calculus if you have done FS Maths.</t>
  </si>
  <si>
    <t>The uneven scale of the graph made it difficult to get feasible answers.</t>
  </si>
  <si>
    <t>Wording? Is the 20 years AFTER the withdrawal on 31 January 2024, so 20 years plus one month?</t>
  </si>
  <si>
    <t>Do learners have to show working, or can they use the calculator? It also becomes unfair for those who cannot afford the Casio 991. The use of the Casio 991 also saves time in the exam.</t>
  </si>
  <si>
    <t>Maths and LS independent?</t>
  </si>
  <si>
    <t>Some people thought there were only three bottles on the shelf. Wording was not that clear. Even first language teachers struggled to understand what was being asked. This is a problem every exam with probability.</t>
  </si>
  <si>
    <t>The question says the juice is in glass bottles, but it didn't say if the other bottles were glass or not. In the opening paragraph it says "fruit juice" but then it only mentioned "juice". Trial and error full marks??? Only 4 options. But "a few" were broken means it can only be 2 or 3 bottles.</t>
  </si>
  <si>
    <t>Is "using the equation" using the graph in this scenario? One has to do some calculations, you cannot just "use the graph".</t>
  </si>
  <si>
    <t>Not sure what is wanted in the answer? Can a learner just write down 
0 &lt; b &lt; 1? Can learners refer to the vertical line test?</t>
  </si>
  <si>
    <t>Agreed on Cognitive Levels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</si>
</sst>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1"/>
      <color theme="1"/>
      <name val="Calibri"/>
      <family val="2"/>
      <scheme val="minor"/>
    </font>
    <font>
      <b/>
      <sz val="11"/>
      <color theme="1"/>
      <name val="Calibri"/>
      <family val="2"/>
      <scheme val="minor"/>
    </font>
    <font>
      <sz val="38"/>
      <color theme="0"/>
      <name val="Montserrat Semi Bold"/>
      <family val="3"/>
    </font>
    <font>
      <sz val="14"/>
      <color theme="1"/>
      <name val="Calibri"/>
      <family val="2"/>
      <scheme val="minor"/>
    </font>
    <font>
      <sz val="8"/>
      <name val="Calibri"/>
      <family val="2"/>
      <scheme val="minor"/>
    </font>
    <font>
      <b/>
      <sz val="14"/>
      <color theme="1"/>
      <name val="Calibri"/>
      <family val="2"/>
      <scheme val="minor"/>
    </font>
    <font>
      <b/>
      <sz val="14"/>
      <color theme="0"/>
      <name val="Arial"/>
      <family val="2"/>
    </font>
    <font>
      <b/>
      <sz val="14"/>
      <color theme="1"/>
      <name val="Arial"/>
      <family val="2"/>
    </font>
    <font>
      <b/>
      <sz val="14"/>
      <color rgb="FFE60000"/>
      <name val="Arial"/>
      <family val="2"/>
    </font>
    <font>
      <sz val="28"/>
      <color theme="0"/>
      <name val="Montserrat Semi Bold"/>
      <family val="3"/>
    </font>
    <font>
      <b/>
      <sz val="14"/>
      <color rgb="FF000000"/>
      <name val="Arial"/>
      <family val="2"/>
    </font>
    <font>
      <b/>
      <sz val="14"/>
      <color theme="0"/>
      <name val="Calibri"/>
      <family val="2"/>
      <scheme val="minor"/>
    </font>
    <font>
      <b/>
      <sz val="14"/>
      <name val="Calibri"/>
      <family val="2"/>
      <scheme val="minor"/>
    </font>
    <font>
      <sz val="14"/>
      <color theme="1"/>
      <name val="Arial"/>
      <family val="2"/>
    </font>
    <font>
      <sz val="14"/>
      <color rgb="FF000000"/>
      <name val="Arial"/>
      <family val="2"/>
    </font>
    <font>
      <sz val="14"/>
      <color rgb="FF000000"/>
      <name val="Calibri"/>
      <family val="2"/>
      <scheme val="minor"/>
    </font>
    <font>
      <b/>
      <sz val="14"/>
      <color rgb="FFE41E2E"/>
      <name val="Calibri"/>
      <family val="2"/>
      <scheme val="minor"/>
    </font>
    <font>
      <b/>
      <sz val="14"/>
      <color rgb="FFE41E2E"/>
      <name val="Arial"/>
      <family val="2"/>
    </font>
    <font>
      <sz val="11"/>
      <name val="Arial"/>
      <family val="2"/>
    </font>
    <font>
      <sz val="11"/>
      <color rgb="FF000000"/>
      <name val="Arial"/>
      <family val="2"/>
    </font>
    <font>
      <vertAlign val="superscript"/>
      <sz val="11"/>
      <color rgb="FF000000"/>
      <name val="Arial"/>
      <family val="2"/>
    </font>
    <font>
      <b/>
      <sz val="16"/>
      <color rgb="FFE41E2E"/>
      <name val="Calibri"/>
      <family val="2"/>
      <scheme val="minor"/>
    </font>
    <font>
      <b/>
      <sz val="14"/>
      <color theme="0" tint="-0.499984740745262"/>
      <name val="Arial"/>
      <family val="2"/>
    </font>
    <font>
      <b/>
      <sz val="14"/>
      <name val="Arial"/>
      <family val="2"/>
    </font>
    <font>
      <vertAlign val="superscript"/>
      <sz val="11"/>
      <name val="Arial"/>
      <family val="2"/>
    </font>
    <font>
      <b/>
      <sz val="14"/>
      <color rgb="FF000000"/>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1" tint="0.499984740745262"/>
        <bgColor indexed="64"/>
      </patternFill>
    </fill>
    <fill>
      <patternFill patternType="solid">
        <fgColor theme="0"/>
        <bgColor indexed="64"/>
      </patternFill>
    </fill>
    <fill>
      <patternFill patternType="solid">
        <fgColor theme="0" tint="-0.34998626667073579"/>
        <bgColor indexed="64"/>
      </patternFill>
    </fill>
    <fill>
      <patternFill patternType="solid">
        <fgColor rgb="FFE41E2E"/>
        <bgColor indexed="64"/>
      </patternFill>
    </fill>
  </fills>
  <borders count="14">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left/>
      <right/>
      <top/>
      <bottom style="thin">
        <color theme="1" tint="0.499984740745262"/>
      </bottom>
      <diagonal/>
    </border>
    <border>
      <left/>
      <right style="thin">
        <color theme="1" tint="0.499984740745262"/>
      </right>
      <top/>
      <bottom style="thin">
        <color theme="1"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style="thin">
        <color theme="1" tint="0.499984740745262"/>
      </left>
      <right style="thin">
        <color theme="1" tint="0.499984740745262"/>
      </right>
      <top/>
      <bottom style="thin">
        <color indexed="64"/>
      </bottom>
      <diagonal/>
    </border>
    <border>
      <left/>
      <right/>
      <top style="thin">
        <color theme="1" tint="0.499984740745262"/>
      </top>
      <bottom/>
      <diagonal/>
    </border>
  </borders>
  <cellStyleXfs count="2">
    <xf numFmtId="0" fontId="0" fillId="0" borderId="0"/>
    <xf numFmtId="9" fontId="1" fillId="0" borderId="0" applyFont="0" applyFill="0" applyBorder="0" applyAlignment="0" applyProtection="0"/>
  </cellStyleXfs>
  <cellXfs count="86">
    <xf numFmtId="0" fontId="0" fillId="0" borderId="0" xfId="0"/>
    <xf numFmtId="0" fontId="0" fillId="0" borderId="0" xfId="0" applyAlignment="1">
      <alignment wrapText="1"/>
    </xf>
    <xf numFmtId="0" fontId="4" fillId="0" borderId="0" xfId="0" applyFont="1"/>
    <xf numFmtId="9" fontId="0" fillId="0" borderId="0" xfId="0" applyNumberFormat="1"/>
    <xf numFmtId="0" fontId="6" fillId="0" borderId="0" xfId="0" applyFont="1"/>
    <xf numFmtId="0" fontId="8" fillId="0" borderId="0" xfId="0" applyFont="1"/>
    <xf numFmtId="0" fontId="2" fillId="0" borderId="0" xfId="0" applyFont="1"/>
    <xf numFmtId="0" fontId="2" fillId="0" borderId="0" xfId="0" applyFont="1" applyAlignment="1">
      <alignment horizontal="center" vertical="top"/>
    </xf>
    <xf numFmtId="0" fontId="8" fillId="2" borderId="0" xfId="0" applyFont="1" applyFill="1" applyAlignment="1">
      <alignment horizontal="left" indent="1"/>
    </xf>
    <xf numFmtId="0" fontId="8" fillId="2" borderId="0" xfId="0" applyFont="1" applyFill="1"/>
    <xf numFmtId="0" fontId="3" fillId="0" borderId="0" xfId="0" applyFont="1" applyAlignment="1">
      <alignment horizontal="left" vertical="center"/>
    </xf>
    <xf numFmtId="0" fontId="6" fillId="2" borderId="1" xfId="0" applyFont="1" applyFill="1" applyBorder="1" applyAlignment="1">
      <alignment horizontal="center" vertical="center"/>
    </xf>
    <xf numFmtId="0" fontId="4" fillId="0" borderId="0" xfId="0" applyFont="1" applyAlignment="1">
      <alignment horizontal="center" vertical="center"/>
    </xf>
    <xf numFmtId="0" fontId="6" fillId="2" borderId="1" xfId="0" applyFont="1" applyFill="1" applyBorder="1" applyAlignment="1">
      <alignment horizontal="center" vertical="top"/>
    </xf>
    <xf numFmtId="0" fontId="6" fillId="2" borderId="1" xfId="0" applyFont="1" applyFill="1" applyBorder="1" applyAlignment="1">
      <alignment vertical="center"/>
    </xf>
    <xf numFmtId="0" fontId="6" fillId="2" borderId="1" xfId="0" applyFont="1" applyFill="1" applyBorder="1" applyAlignment="1">
      <alignment vertical="center" wrapText="1"/>
    </xf>
    <xf numFmtId="0" fontId="6" fillId="0" borderId="0" xfId="0" applyFont="1" applyAlignment="1">
      <alignment vertical="center"/>
    </xf>
    <xf numFmtId="0" fontId="12" fillId="3" borderId="1" xfId="0" applyFont="1" applyFill="1" applyBorder="1" applyAlignment="1">
      <alignment vertical="center"/>
    </xf>
    <xf numFmtId="9" fontId="13" fillId="3" borderId="10" xfId="1" applyFont="1" applyFill="1" applyBorder="1" applyAlignment="1">
      <alignment horizontal="center" vertical="center"/>
    </xf>
    <xf numFmtId="0" fontId="13" fillId="3" borderId="4" xfId="0" applyFont="1" applyFill="1" applyBorder="1" applyAlignment="1">
      <alignment horizontal="center" vertical="center"/>
    </xf>
    <xf numFmtId="0" fontId="12" fillId="3" borderId="1" xfId="0" applyFont="1" applyFill="1" applyBorder="1" applyAlignment="1">
      <alignment vertical="center" wrapText="1"/>
    </xf>
    <xf numFmtId="0" fontId="14" fillId="0" borderId="0" xfId="0" applyFont="1" applyAlignment="1">
      <alignment horizontal="left" indent="1"/>
    </xf>
    <xf numFmtId="0" fontId="14" fillId="0" borderId="0" xfId="0" applyFont="1"/>
    <xf numFmtId="0" fontId="15" fillId="0" borderId="1" xfId="0" applyFont="1" applyBorder="1" applyAlignment="1">
      <alignment vertical="center" wrapText="1"/>
    </xf>
    <xf numFmtId="0" fontId="11" fillId="0" borderId="1" xfId="0" applyFont="1" applyBorder="1" applyAlignment="1">
      <alignment horizontal="center" vertical="center" wrapText="1"/>
    </xf>
    <xf numFmtId="0" fontId="4" fillId="0" borderId="1" xfId="0" applyFont="1" applyBorder="1" applyAlignment="1">
      <alignment wrapText="1"/>
    </xf>
    <xf numFmtId="0" fontId="15" fillId="0" borderId="1" xfId="0" applyFont="1" applyBorder="1" applyAlignment="1">
      <alignment horizontal="left" vertical="center" wrapText="1"/>
    </xf>
    <xf numFmtId="0" fontId="4" fillId="0" borderId="0" xfId="0" applyFont="1" applyAlignment="1">
      <alignment wrapText="1"/>
    </xf>
    <xf numFmtId="0" fontId="16" fillId="0" borderId="1" xfId="0" applyFont="1" applyBorder="1" applyAlignment="1">
      <alignment wrapText="1"/>
    </xf>
    <xf numFmtId="0" fontId="6" fillId="0" borderId="0" xfId="0" applyFont="1" applyAlignment="1">
      <alignment horizontal="center" vertical="top"/>
    </xf>
    <xf numFmtId="0" fontId="4" fillId="0" borderId="11" xfId="0" applyFont="1" applyBorder="1"/>
    <xf numFmtId="0" fontId="0" fillId="0" borderId="11" xfId="0" applyBorder="1"/>
    <xf numFmtId="0" fontId="0" fillId="5" borderId="11" xfId="0" applyFill="1" applyBorder="1"/>
    <xf numFmtId="0" fontId="6" fillId="0" borderId="11" xfId="0" applyFont="1" applyBorder="1"/>
    <xf numFmtId="0" fontId="3" fillId="6" borderId="0" xfId="0" applyFont="1" applyFill="1" applyAlignment="1">
      <alignment horizontal="left" vertical="center"/>
    </xf>
    <xf numFmtId="0" fontId="7" fillId="6" borderId="1" xfId="0" applyFont="1" applyFill="1" applyBorder="1" applyAlignment="1">
      <alignment vertical="center"/>
    </xf>
    <xf numFmtId="0" fontId="7" fillId="6" borderId="1" xfId="0" applyFont="1" applyFill="1" applyBorder="1" applyAlignment="1">
      <alignment horizontal="center" vertical="center"/>
    </xf>
    <xf numFmtId="0" fontId="7" fillId="6" borderId="1" xfId="0" applyFont="1" applyFill="1" applyBorder="1"/>
    <xf numFmtId="0" fontId="7" fillId="6" borderId="1" xfId="0" applyFont="1" applyFill="1" applyBorder="1" applyAlignment="1">
      <alignment wrapText="1"/>
    </xf>
    <xf numFmtId="0" fontId="7" fillId="6" borderId="2" xfId="0" applyFont="1" applyFill="1" applyBorder="1" applyAlignment="1">
      <alignment vertical="center"/>
    </xf>
    <xf numFmtId="0" fontId="7" fillId="6" borderId="3" xfId="0" applyFont="1" applyFill="1" applyBorder="1" applyAlignment="1">
      <alignment horizontal="center" vertical="center"/>
    </xf>
    <xf numFmtId="0" fontId="7" fillId="6" borderId="4" xfId="0" applyFont="1" applyFill="1" applyBorder="1" applyAlignment="1">
      <alignment horizontal="center" vertical="center"/>
    </xf>
    <xf numFmtId="0" fontId="8" fillId="6" borderId="1" xfId="0" applyFont="1" applyFill="1" applyBorder="1" applyAlignment="1">
      <alignment horizontal="center" vertical="center"/>
    </xf>
    <xf numFmtId="0" fontId="8" fillId="6" borderId="1" xfId="0" applyFont="1" applyFill="1" applyBorder="1" applyAlignment="1">
      <alignment wrapText="1"/>
    </xf>
    <xf numFmtId="0" fontId="8" fillId="6" borderId="1" xfId="0" applyFont="1" applyFill="1" applyBorder="1" applyAlignment="1">
      <alignment vertical="center"/>
    </xf>
    <xf numFmtId="0" fontId="9" fillId="6" borderId="1" xfId="0" applyFont="1" applyFill="1" applyBorder="1" applyAlignment="1">
      <alignment wrapText="1"/>
    </xf>
    <xf numFmtId="9" fontId="17" fillId="2" borderId="5" xfId="1" applyFont="1" applyFill="1" applyBorder="1" applyAlignment="1">
      <alignment horizontal="center" vertical="center"/>
    </xf>
    <xf numFmtId="0" fontId="18" fillId="0" borderId="0" xfId="0" applyFont="1"/>
    <xf numFmtId="0" fontId="18" fillId="2" borderId="0" xfId="0" applyFont="1" applyFill="1"/>
    <xf numFmtId="0" fontId="19" fillId="0" borderId="1" xfId="0" applyFont="1" applyBorder="1" applyAlignment="1">
      <alignment vertical="center" wrapText="1"/>
    </xf>
    <xf numFmtId="0" fontId="20" fillId="0" borderId="1" xfId="0" applyFont="1" applyBorder="1" applyAlignment="1">
      <alignment vertical="center" wrapText="1"/>
    </xf>
    <xf numFmtId="0" fontId="19" fillId="0" borderId="1" xfId="0" applyFont="1" applyBorder="1" applyAlignment="1">
      <alignment vertical="center"/>
    </xf>
    <xf numFmtId="0" fontId="19" fillId="0" borderId="6" xfId="0" applyFont="1" applyBorder="1" applyAlignment="1">
      <alignment vertical="center"/>
    </xf>
    <xf numFmtId="0" fontId="2" fillId="0" borderId="11" xfId="0" applyFont="1" applyBorder="1"/>
    <xf numFmtId="9" fontId="2" fillId="0" borderId="11" xfId="1" applyFont="1" applyBorder="1"/>
    <xf numFmtId="0" fontId="22" fillId="0" borderId="1" xfId="0" applyFont="1" applyBorder="1" applyAlignment="1">
      <alignment horizontal="center" vertical="top"/>
    </xf>
    <xf numFmtId="0" fontId="13" fillId="2" borderId="1" xfId="0" applyFont="1" applyFill="1" applyBorder="1" applyAlignment="1">
      <alignment vertical="center"/>
    </xf>
    <xf numFmtId="0" fontId="13" fillId="3" borderId="2" xfId="0" applyFont="1" applyFill="1" applyBorder="1" applyAlignment="1">
      <alignment vertical="center"/>
    </xf>
    <xf numFmtId="0" fontId="23" fillId="6" borderId="1" xfId="0" applyFont="1" applyFill="1" applyBorder="1" applyAlignment="1">
      <alignment horizontal="center" vertical="center"/>
    </xf>
    <xf numFmtId="0" fontId="24" fillId="0" borderId="1" xfId="0" applyFont="1" applyBorder="1" applyAlignment="1">
      <alignment horizontal="center" vertical="center" wrapText="1"/>
    </xf>
    <xf numFmtId="0" fontId="24" fillId="6" borderId="1" xfId="0" applyFont="1" applyFill="1" applyBorder="1" applyAlignment="1">
      <alignment horizontal="center" vertical="center"/>
    </xf>
    <xf numFmtId="0" fontId="7" fillId="6" borderId="13" xfId="0" applyFont="1" applyFill="1" applyBorder="1" applyAlignment="1">
      <alignment horizontal="center" vertical="center"/>
    </xf>
    <xf numFmtId="0" fontId="26" fillId="0" borderId="1" xfId="0" applyFont="1" applyBorder="1" applyAlignment="1">
      <alignment horizontal="center" vertical="center"/>
    </xf>
    <xf numFmtId="0" fontId="26" fillId="4" borderId="1" xfId="0" applyFont="1" applyFill="1" applyBorder="1" applyAlignment="1">
      <alignment horizontal="center" vertical="center"/>
    </xf>
    <xf numFmtId="0" fontId="26" fillId="0" borderId="2" xfId="0" applyFont="1" applyBorder="1" applyAlignment="1">
      <alignment horizontal="center" vertical="center"/>
    </xf>
    <xf numFmtId="0" fontId="26" fillId="0" borderId="4" xfId="0" applyFont="1" applyBorder="1" applyAlignment="1">
      <alignment horizontal="center" vertical="center"/>
    </xf>
    <xf numFmtId="0" fontId="26" fillId="0" borderId="7" xfId="0" applyFont="1" applyBorder="1" applyAlignment="1">
      <alignment horizontal="center" vertical="center"/>
    </xf>
    <xf numFmtId="0" fontId="16" fillId="0" borderId="10" xfId="0" applyFont="1" applyBorder="1" applyAlignment="1">
      <alignment horizontal="center"/>
    </xf>
    <xf numFmtId="0" fontId="26" fillId="0" borderId="10" xfId="0" applyFont="1" applyBorder="1" applyAlignment="1">
      <alignment horizontal="center"/>
    </xf>
    <xf numFmtId="0" fontId="16" fillId="0" borderId="1" xfId="0" applyFont="1" applyBorder="1" applyAlignment="1">
      <alignment horizontal="center"/>
    </xf>
    <xf numFmtId="0" fontId="6" fillId="0" borderId="0" xfId="0" applyFont="1" applyAlignment="1" applyProtection="1">
      <alignment vertical="center"/>
      <protection locked="0"/>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7" fillId="6" borderId="1" xfId="0" applyFont="1" applyFill="1" applyBorder="1" applyAlignment="1">
      <alignment horizontal="left" vertical="center"/>
    </xf>
    <xf numFmtId="0" fontId="6" fillId="0" borderId="12" xfId="0" applyFont="1" applyBorder="1" applyAlignment="1">
      <alignment horizontal="center" vertical="center"/>
    </xf>
    <xf numFmtId="0" fontId="7" fillId="6" borderId="2" xfId="0" applyFont="1" applyFill="1" applyBorder="1" applyAlignment="1">
      <alignment horizontal="left" vertical="center"/>
    </xf>
    <xf numFmtId="0" fontId="7" fillId="6" borderId="8" xfId="0" applyFont="1" applyFill="1" applyBorder="1" applyAlignment="1">
      <alignment horizontal="left" vertical="center"/>
    </xf>
    <xf numFmtId="0" fontId="7" fillId="6" borderId="9" xfId="0" applyFont="1" applyFill="1" applyBorder="1" applyAlignment="1">
      <alignment horizontal="left" vertical="center"/>
    </xf>
    <xf numFmtId="0" fontId="6" fillId="0" borderId="1" xfId="0" applyFont="1" applyBorder="1" applyAlignment="1">
      <alignment horizontal="center" vertical="center"/>
    </xf>
    <xf numFmtId="0" fontId="6" fillId="0" borderId="7" xfId="0" applyFont="1" applyBorder="1" applyAlignment="1">
      <alignment horizontal="center" vertical="center"/>
    </xf>
    <xf numFmtId="0" fontId="6" fillId="2" borderId="1" xfId="0" applyFont="1" applyFill="1" applyBorder="1" applyAlignment="1">
      <alignment horizontal="center" vertical="center" wrapText="1"/>
    </xf>
    <xf numFmtId="0" fontId="10" fillId="6" borderId="0" xfId="0" applyFont="1" applyFill="1" applyAlignment="1">
      <alignment horizontal="center" vertical="center"/>
    </xf>
    <xf numFmtId="0" fontId="11" fillId="2" borderId="1" xfId="0" applyFont="1" applyFill="1" applyBorder="1" applyAlignment="1">
      <alignment horizontal="center" vertical="center"/>
    </xf>
    <xf numFmtId="0" fontId="6" fillId="2" borderId="1" xfId="0" applyFont="1" applyFill="1" applyBorder="1" applyAlignment="1">
      <alignment horizontal="center" vertical="top" wrapText="1"/>
    </xf>
    <xf numFmtId="0" fontId="6" fillId="2" borderId="1" xfId="0" applyFont="1" applyFill="1" applyBorder="1" applyAlignment="1">
      <alignment horizontal="center" vertical="center"/>
    </xf>
    <xf numFmtId="0" fontId="0" fillId="0" borderId="0" xfId="0" applyProtection="1">
      <protection locked="0"/>
    </xf>
  </cellXfs>
  <cellStyles count="2">
    <cellStyle name="Normal" xfId="0" builtinId="0"/>
    <cellStyle name="Percent" xfId="1" builtinId="5"/>
  </cellStyles>
  <dxfs count="0"/>
  <tableStyles count="0" defaultTableStyle="TableStyleMedium2" defaultPivotStyle="PivotStyleLight16"/>
  <colors>
    <mruColors>
      <color rgb="FFE41E2E"/>
      <color rgb="FFE2E2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cap="none" spc="50" normalizeH="0" baseline="0">
                <a:solidFill>
                  <a:schemeClr val="tx1">
                    <a:lumMod val="65000"/>
                    <a:lumOff val="35000"/>
                  </a:schemeClr>
                </a:solidFill>
                <a:latin typeface="+mj-lt"/>
                <a:ea typeface="+mj-ea"/>
                <a:cs typeface="+mj-cs"/>
              </a:defRPr>
            </a:pPr>
            <a:r>
              <a:rPr lang="en-ZA" b="1">
                <a:solidFill>
                  <a:srgbClr val="E41E2E"/>
                </a:solidFill>
              </a:rPr>
              <a:t>Cognitive Levels for Maths Paper 1</a:t>
            </a:r>
            <a:br>
              <a:rPr lang="en-ZA" b="1">
                <a:solidFill>
                  <a:srgbClr val="E41E2E"/>
                </a:solidFill>
              </a:rPr>
            </a:br>
            <a:r>
              <a:rPr lang="en-ZA" b="1">
                <a:solidFill>
                  <a:srgbClr val="E41E2E"/>
                </a:solidFill>
              </a:rPr>
              <a:t>in 2026</a:t>
            </a:r>
          </a:p>
        </c:rich>
      </c:tx>
      <c:overlay val="0"/>
      <c:spPr>
        <a:noFill/>
        <a:ln>
          <a:noFill/>
        </a:ln>
        <a:effectLst/>
      </c:spPr>
      <c:txPr>
        <a:bodyPr rot="0" spcFirstLastPara="1" vertOverflow="ellipsis" vert="horz" wrap="square" anchor="ctr" anchorCtr="1"/>
        <a:lstStyle/>
        <a:p>
          <a:pPr>
            <a:defRPr sz="1600" b="0" i="0" u="none" strike="noStrike" kern="1200" cap="none" spc="50" normalizeH="0" baseline="0">
              <a:solidFill>
                <a:schemeClr val="tx1">
                  <a:lumMod val="65000"/>
                  <a:lumOff val="35000"/>
                </a:schemeClr>
              </a:solidFill>
              <a:latin typeface="+mj-lt"/>
              <a:ea typeface="+mj-ea"/>
              <a:cs typeface="+mj-cs"/>
            </a:defRPr>
          </a:pPr>
          <a:endParaRPr lang="en-US"/>
        </a:p>
      </c:txPr>
    </c:title>
    <c:autoTitleDeleted val="0"/>
    <c:plotArea>
      <c:layout/>
      <c:barChart>
        <c:barDir val="col"/>
        <c:grouping val="clustered"/>
        <c:varyColors val="0"/>
        <c:ser>
          <c:idx val="0"/>
          <c:order val="0"/>
          <c:tx>
            <c:v>Proposed</c:v>
          </c:tx>
          <c:spPr>
            <a:solidFill>
              <a:schemeClr val="bg1">
                <a:lumMod val="65000"/>
                <a:alpha val="7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'Graph combining Kn and RP'!$C$3:$E$3</c:f>
              <c:strCache>
                <c:ptCount val="3"/>
                <c:pt idx="0">
                  <c:v>Kn + RP</c:v>
                </c:pt>
                <c:pt idx="1">
                  <c:v>CP</c:v>
                </c:pt>
                <c:pt idx="2">
                  <c:v>PS</c:v>
                </c:pt>
              </c:strCache>
            </c:strRef>
          </c:cat>
          <c:val>
            <c:numRef>
              <c:f>'Graph combining Kn and RP'!$C$4:$E$4</c:f>
              <c:numCache>
                <c:formatCode>0%</c:formatCode>
                <c:ptCount val="3"/>
                <c:pt idx="0">
                  <c:v>0.55000000000000004</c:v>
                </c:pt>
                <c:pt idx="1">
                  <c:v>0.3</c:v>
                </c:pt>
                <c:pt idx="2">
                  <c:v>0.15</c:v>
                </c:pt>
              </c:numCache>
            </c:numRef>
          </c:val>
          <c:extLst>
            <c:ext xmlns:c16="http://schemas.microsoft.com/office/drawing/2014/chart" uri="{C3380CC4-5D6E-409C-BE32-E72D297353CC}">
              <c16:uniqueId val="{00000000-C3C0-42A7-A938-82C738B33838}"/>
            </c:ext>
          </c:extLst>
        </c:ser>
        <c:ser>
          <c:idx val="1"/>
          <c:order val="1"/>
          <c:tx>
            <c:v>Agreed on Cognitive Levels</c:v>
          </c:tx>
          <c:spPr>
            <a:solidFill>
              <a:srgbClr val="E41E2E">
                <a:alpha val="7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E41E2E"/>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'Graph combining Kn and RP'!$C$3:$E$3</c:f>
              <c:strCache>
                <c:ptCount val="3"/>
                <c:pt idx="0">
                  <c:v>Kn + RP</c:v>
                </c:pt>
                <c:pt idx="1">
                  <c:v>CP</c:v>
                </c:pt>
                <c:pt idx="2">
                  <c:v>PS</c:v>
                </c:pt>
              </c:strCache>
            </c:strRef>
          </c:cat>
          <c:val>
            <c:numRef>
              <c:f>'Graph combining Kn and RP'!$C$5:$E$5</c:f>
              <c:numCache>
                <c:formatCode>0%</c:formatCode>
                <c:ptCount val="3"/>
                <c:pt idx="0">
                  <c:v>0.57333333333333336</c:v>
                </c:pt>
                <c:pt idx="1">
                  <c:v>0.27333333333333332</c:v>
                </c:pt>
                <c:pt idx="2">
                  <c:v>0.15333333333333332</c:v>
                </c:pt>
              </c:numCache>
            </c:numRef>
          </c:val>
          <c:extLst>
            <c:ext xmlns:c16="http://schemas.microsoft.com/office/drawing/2014/chart" uri="{C3380CC4-5D6E-409C-BE32-E72D297353CC}">
              <c16:uniqueId val="{00000001-C3C0-42A7-A938-82C738B33838}"/>
            </c:ext>
          </c:extLst>
        </c:ser>
        <c:dLbls>
          <c:showLegendKey val="0"/>
          <c:showVal val="0"/>
          <c:showCatName val="0"/>
          <c:showSerName val="0"/>
          <c:showPercent val="0"/>
          <c:showBubbleSize val="0"/>
        </c:dLbls>
        <c:gapWidth val="80"/>
        <c:overlap val="25"/>
        <c:axId val="817746624"/>
        <c:axId val="2010464480"/>
      </c:barChart>
      <c:catAx>
        <c:axId val="817746624"/>
        <c:scaling>
          <c:orientation val="minMax"/>
        </c:scaling>
        <c:delete val="0"/>
        <c:axPos val="b"/>
        <c:numFmt formatCode="General" sourceLinked="1"/>
        <c:majorTickMark val="none"/>
        <c:minorTickMark val="none"/>
        <c:tickLblPos val="nextTo"/>
        <c:spPr>
          <a:noFill/>
          <a:ln w="1587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cap="none" spc="20" normalizeH="0" baseline="0">
                <a:solidFill>
                  <a:schemeClr val="tx1">
                    <a:lumMod val="65000"/>
                    <a:lumOff val="35000"/>
                  </a:schemeClr>
                </a:solidFill>
                <a:latin typeface="+mn-lt"/>
                <a:ea typeface="+mn-ea"/>
                <a:cs typeface="+mn-cs"/>
              </a:defRPr>
            </a:pPr>
            <a:endParaRPr lang="en-US"/>
          </a:p>
        </c:txPr>
        <c:crossAx val="2010464480"/>
        <c:crosses val="autoZero"/>
        <c:auto val="1"/>
        <c:lblAlgn val="ctr"/>
        <c:lblOffset val="100"/>
        <c:noMultiLvlLbl val="0"/>
      </c:catAx>
      <c:valAx>
        <c:axId val="2010464480"/>
        <c:scaling>
          <c:orientation val="minMax"/>
        </c:scaling>
        <c:delete val="0"/>
        <c:axPos val="l"/>
        <c:majorGridlines>
          <c:spPr>
            <a:ln w="9525" cap="flat" cmpd="sng" algn="ctr">
              <a:solidFill>
                <a:schemeClr val="tx1">
                  <a:lumMod val="5000"/>
                  <a:lumOff val="9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spc="20" baseline="0">
                <a:solidFill>
                  <a:schemeClr val="tx1">
                    <a:lumMod val="65000"/>
                    <a:lumOff val="35000"/>
                  </a:schemeClr>
                </a:solidFill>
                <a:latin typeface="+mn-lt"/>
                <a:ea typeface="+mn-ea"/>
                <a:cs typeface="+mn-cs"/>
              </a:defRPr>
            </a:pPr>
            <a:endParaRPr lang="en-US"/>
          </a:p>
        </c:txPr>
        <c:crossAx val="8177466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cap="none" spc="50" normalizeH="0" baseline="0">
                <a:solidFill>
                  <a:schemeClr val="tx1">
                    <a:lumMod val="65000"/>
                    <a:lumOff val="35000"/>
                  </a:schemeClr>
                </a:solidFill>
                <a:latin typeface="+mj-lt"/>
                <a:ea typeface="+mj-ea"/>
                <a:cs typeface="+mj-cs"/>
              </a:defRPr>
            </a:pPr>
            <a:r>
              <a:rPr lang="en-ZA" sz="2400" b="1">
                <a:solidFill>
                  <a:srgbClr val="E41E2E"/>
                </a:solidFill>
                <a:latin typeface="+mn-lt"/>
              </a:rPr>
              <a:t>2026 Maths P1 Cognitive Levels</a:t>
            </a:r>
          </a:p>
        </c:rich>
      </c:tx>
      <c:overlay val="0"/>
      <c:spPr>
        <a:noFill/>
        <a:ln>
          <a:noFill/>
        </a:ln>
        <a:effectLst/>
      </c:spPr>
      <c:txPr>
        <a:bodyPr rot="0" spcFirstLastPara="1" vertOverflow="ellipsis" vert="horz" wrap="square" anchor="ctr" anchorCtr="1"/>
        <a:lstStyle/>
        <a:p>
          <a:pPr>
            <a:defRPr sz="1600" b="0" i="0" u="none" strike="noStrike" kern="1200" cap="none" spc="50" normalizeH="0" baseline="0">
              <a:solidFill>
                <a:schemeClr val="tx1">
                  <a:lumMod val="65000"/>
                  <a:lumOff val="35000"/>
                </a:schemeClr>
              </a:solidFill>
              <a:latin typeface="+mj-lt"/>
              <a:ea typeface="+mj-ea"/>
              <a:cs typeface="+mj-cs"/>
            </a:defRPr>
          </a:pPr>
          <a:endParaRPr lang="en-US"/>
        </a:p>
      </c:txPr>
    </c:title>
    <c:autoTitleDeleted val="0"/>
    <c:plotArea>
      <c:layout/>
      <c:barChart>
        <c:barDir val="col"/>
        <c:grouping val="clustered"/>
        <c:varyColors val="0"/>
        <c:ser>
          <c:idx val="0"/>
          <c:order val="0"/>
          <c:tx>
            <c:strRef>
              <c:f>Graph!$A$49</c:f>
              <c:strCache>
                <c:ptCount val="1"/>
                <c:pt idx="0">
                  <c:v>Proposed</c:v>
                </c:pt>
              </c:strCache>
            </c:strRef>
          </c:tx>
          <c:spPr>
            <a:solidFill>
              <a:schemeClr val="bg1">
                <a:lumMod val="50000"/>
              </a:schemeClr>
            </a:solidFill>
            <a:ln>
              <a:noFill/>
            </a:ln>
            <a:effectLst/>
          </c:spPr>
          <c:invertIfNegative val="0"/>
          <c:dLbls>
            <c:dLbl>
              <c:idx val="0"/>
              <c:layout>
                <c:manualLayout>
                  <c:x val="2.7777120932337626E-3"/>
                  <c:y val="6.5323428570410675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AE3-4BE5-B1CF-C1AD359A3116}"/>
                </c:ext>
              </c:extLst>
            </c:dLbl>
            <c:dLbl>
              <c:idx val="1"/>
              <c:layout>
                <c:manualLayout>
                  <c:x val="0"/>
                  <c:y val="5.0323176361956679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1AE3-4BE5-B1CF-C1AD359A3116}"/>
                </c:ext>
              </c:extLst>
            </c:dLbl>
            <c:dLbl>
              <c:idx val="2"/>
              <c:layout>
                <c:manualLayout>
                  <c:x val="-1.1177984407573276E-2"/>
                  <c:y val="5.032244216147803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1AE3-4BE5-B1CF-C1AD359A3116}"/>
                </c:ext>
              </c:extLst>
            </c:dLbl>
            <c:spPr>
              <a:noFill/>
              <a:ln>
                <a:noFill/>
              </a:ln>
              <a:effectLst/>
            </c:spPr>
            <c:txPr>
              <a:bodyPr rot="0" spcFirstLastPara="1" vertOverflow="ellipsis" vert="horz" wrap="square" lIns="38100" tIns="19050" rIns="38100" bIns="19050" anchor="ctr" anchorCtr="1">
                <a:spAutoFit/>
              </a:bodyPr>
              <a:lstStyle/>
              <a:p>
                <a:pPr>
                  <a:defRPr sz="1800" b="0" i="0" u="none" strike="noStrike" kern="1200" baseline="0">
                    <a:solidFill>
                      <a:schemeClr val="tx1">
                        <a:lumMod val="75000"/>
                        <a:lumOff val="25000"/>
                      </a:schemeClr>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Graph!$B$48:$D$48</c:f>
              <c:strCache>
                <c:ptCount val="3"/>
                <c:pt idx="0">
                  <c:v>Kn &amp; RP</c:v>
                </c:pt>
                <c:pt idx="1">
                  <c:v>CP</c:v>
                </c:pt>
                <c:pt idx="2">
                  <c:v>PS</c:v>
                </c:pt>
              </c:strCache>
            </c:strRef>
          </c:cat>
          <c:val>
            <c:numRef>
              <c:f>Graph!$B$49:$D$49</c:f>
              <c:numCache>
                <c:formatCode>0%</c:formatCode>
                <c:ptCount val="3"/>
                <c:pt idx="0">
                  <c:v>0.55000000000000004</c:v>
                </c:pt>
                <c:pt idx="1">
                  <c:v>0.3</c:v>
                </c:pt>
                <c:pt idx="2">
                  <c:v>0.15</c:v>
                </c:pt>
              </c:numCache>
            </c:numRef>
          </c:val>
          <c:extLst>
            <c:ext xmlns:c16="http://schemas.microsoft.com/office/drawing/2014/chart" uri="{C3380CC4-5D6E-409C-BE32-E72D297353CC}">
              <c16:uniqueId val="{00000000-1AE3-4BE5-B1CF-C1AD359A3116}"/>
            </c:ext>
          </c:extLst>
        </c:ser>
        <c:ser>
          <c:idx val="1"/>
          <c:order val="1"/>
          <c:tx>
            <c:strRef>
              <c:f>Graph!$A$50</c:f>
              <c:strCache>
                <c:ptCount val="1"/>
                <c:pt idx="0">
                  <c:v>Agreed on Cognitive Levels</c:v>
                </c:pt>
              </c:strCache>
            </c:strRef>
          </c:tx>
          <c:spPr>
            <a:solidFill>
              <a:srgbClr val="E41E2E">
                <a:alpha val="88000"/>
              </a:srgbClr>
            </a:solidFill>
            <a:ln>
              <a:noFill/>
            </a:ln>
            <a:effectLst/>
          </c:spPr>
          <c:invertIfNegative val="0"/>
          <c:dLbls>
            <c:dLbl>
              <c:idx val="0"/>
              <c:layout>
                <c:manualLayout>
                  <c:x val="1.6800544628679026E-2"/>
                  <c:y val="1.3031285863090002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AE3-4BE5-B1CF-C1AD359A3116}"/>
                </c:ext>
              </c:extLst>
            </c:dLbl>
            <c:dLbl>
              <c:idx val="1"/>
              <c:layout>
                <c:manualLayout>
                  <c:x val="1.8900612707263904E-2"/>
                  <c:y val="-1.8579223778556835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AE3-4BE5-B1CF-C1AD359A3116}"/>
                </c:ext>
              </c:extLst>
            </c:dLbl>
            <c:dLbl>
              <c:idx val="2"/>
              <c:layout>
                <c:manualLayout>
                  <c:x val="8.4002723143393587E-3"/>
                  <c:y val="-8.1918701200034384E-4"/>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AE3-4BE5-B1CF-C1AD359A3116}"/>
                </c:ext>
              </c:extLst>
            </c:dLbl>
            <c:spPr>
              <a:noFill/>
              <a:ln>
                <a:noFill/>
              </a:ln>
              <a:effectLst/>
            </c:spPr>
            <c:txPr>
              <a:bodyPr rot="0" spcFirstLastPara="1" vertOverflow="ellipsis" vert="horz" wrap="square" lIns="38100" tIns="19050" rIns="38100" bIns="19050" anchor="ctr" anchorCtr="1">
                <a:spAutoFit/>
              </a:bodyPr>
              <a:lstStyle/>
              <a:p>
                <a:pPr>
                  <a:defRPr sz="2400" b="0" i="0" u="none" strike="noStrike" kern="1200" baseline="0">
                    <a:solidFill>
                      <a:schemeClr val="tx1">
                        <a:lumMod val="75000"/>
                        <a:lumOff val="25000"/>
                      </a:schemeClr>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Graph!$B$48:$D$48</c:f>
              <c:strCache>
                <c:ptCount val="3"/>
                <c:pt idx="0">
                  <c:v>Kn &amp; RP</c:v>
                </c:pt>
                <c:pt idx="1">
                  <c:v>CP</c:v>
                </c:pt>
                <c:pt idx="2">
                  <c:v>PS</c:v>
                </c:pt>
              </c:strCache>
            </c:strRef>
          </c:cat>
          <c:val>
            <c:numRef>
              <c:f>Graph!$B$50:$D$50</c:f>
              <c:numCache>
                <c:formatCode>0%</c:formatCode>
                <c:ptCount val="3"/>
                <c:pt idx="0">
                  <c:v>0.57333333333333336</c:v>
                </c:pt>
                <c:pt idx="1">
                  <c:v>0.27333333333333332</c:v>
                </c:pt>
                <c:pt idx="2">
                  <c:v>0.15333333333333332</c:v>
                </c:pt>
              </c:numCache>
            </c:numRef>
          </c:val>
          <c:extLst>
            <c:ext xmlns:c16="http://schemas.microsoft.com/office/drawing/2014/chart" uri="{C3380CC4-5D6E-409C-BE32-E72D297353CC}">
              <c16:uniqueId val="{00000001-1AE3-4BE5-B1CF-C1AD359A3116}"/>
            </c:ext>
          </c:extLst>
        </c:ser>
        <c:dLbls>
          <c:dLblPos val="inEnd"/>
          <c:showLegendKey val="0"/>
          <c:showVal val="1"/>
          <c:showCatName val="0"/>
          <c:showSerName val="0"/>
          <c:showPercent val="0"/>
          <c:showBubbleSize val="0"/>
        </c:dLbls>
        <c:gapWidth val="80"/>
        <c:overlap val="25"/>
        <c:axId val="1732884592"/>
        <c:axId val="1732886032"/>
      </c:barChart>
      <c:catAx>
        <c:axId val="1732884592"/>
        <c:scaling>
          <c:orientation val="minMax"/>
        </c:scaling>
        <c:delete val="0"/>
        <c:axPos val="b"/>
        <c:numFmt formatCode="General" sourceLinked="1"/>
        <c:majorTickMark val="none"/>
        <c:minorTickMark val="none"/>
        <c:tickLblPos val="nextTo"/>
        <c:spPr>
          <a:noFill/>
          <a:ln w="1587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cap="none" spc="20" normalizeH="0" baseline="0">
                <a:solidFill>
                  <a:schemeClr val="tx1">
                    <a:lumMod val="65000"/>
                    <a:lumOff val="35000"/>
                  </a:schemeClr>
                </a:solidFill>
                <a:latin typeface="+mn-lt"/>
                <a:ea typeface="+mn-ea"/>
                <a:cs typeface="+mn-cs"/>
              </a:defRPr>
            </a:pPr>
            <a:endParaRPr lang="en-US"/>
          </a:p>
        </c:txPr>
        <c:crossAx val="1732886032"/>
        <c:crosses val="autoZero"/>
        <c:auto val="1"/>
        <c:lblAlgn val="ctr"/>
        <c:lblOffset val="100"/>
        <c:noMultiLvlLbl val="0"/>
      </c:catAx>
      <c:valAx>
        <c:axId val="1732886032"/>
        <c:scaling>
          <c:orientation val="minMax"/>
        </c:scaling>
        <c:delete val="0"/>
        <c:axPos val="l"/>
        <c:majorGridlines>
          <c:spPr>
            <a:ln w="9525" cap="flat" cmpd="sng" algn="ctr">
              <a:solidFill>
                <a:schemeClr val="tx1">
                  <a:lumMod val="5000"/>
                  <a:lumOff val="9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spc="20" baseline="0">
                <a:solidFill>
                  <a:schemeClr val="tx1">
                    <a:lumMod val="65000"/>
                    <a:lumOff val="35000"/>
                  </a:schemeClr>
                </a:solidFill>
                <a:latin typeface="+mn-lt"/>
                <a:ea typeface="+mn-ea"/>
                <a:cs typeface="+mn-cs"/>
              </a:defRPr>
            </a:pPr>
            <a:endParaRPr lang="en-US"/>
          </a:p>
        </c:txPr>
        <c:crossAx val="1732884592"/>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ZA" b="1"/>
              <a:t>Cognitive</a:t>
            </a:r>
            <a:r>
              <a:rPr lang="en-ZA" b="1" baseline="0"/>
              <a:t> Levels for Maths Paper 1 in 2023</a:t>
            </a:r>
            <a:endParaRPr lang="en-ZA"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ZA"/>
        </a:p>
      </c:txPr>
    </c:title>
    <c:autoTitleDeleted val="0"/>
    <c:plotArea>
      <c:layout/>
      <c:barChart>
        <c:barDir val="col"/>
        <c:grouping val="clustered"/>
        <c:varyColors val="0"/>
        <c:ser>
          <c:idx val="0"/>
          <c:order val="0"/>
          <c:tx>
            <c:v>Proposed</c:v>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'Graph combining Kn and RP'!$C$3:$E$3</c:f>
              <c:strCache>
                <c:ptCount val="3"/>
                <c:pt idx="0">
                  <c:v>Kn + RP</c:v>
                </c:pt>
                <c:pt idx="1">
                  <c:v>CP</c:v>
                </c:pt>
                <c:pt idx="2">
                  <c:v>PS</c:v>
                </c:pt>
              </c:strCache>
            </c:strRef>
          </c:cat>
          <c:val>
            <c:numRef>
              <c:f>'Graph combining Kn and RP'!$C$4:$E$4</c:f>
              <c:numCache>
                <c:formatCode>0%</c:formatCode>
                <c:ptCount val="3"/>
                <c:pt idx="0">
                  <c:v>0.55000000000000004</c:v>
                </c:pt>
                <c:pt idx="1">
                  <c:v>0.3</c:v>
                </c:pt>
                <c:pt idx="2">
                  <c:v>0.15</c:v>
                </c:pt>
              </c:numCache>
            </c:numRef>
          </c:val>
          <c:extLst>
            <c:ext xmlns:c16="http://schemas.microsoft.com/office/drawing/2014/chart" uri="{C3380CC4-5D6E-409C-BE32-E72D297353CC}">
              <c16:uniqueId val="{00000000-8F43-431A-90C6-9372B2979213}"/>
            </c:ext>
          </c:extLst>
        </c:ser>
        <c:ser>
          <c:idx val="1"/>
          <c:order val="1"/>
          <c:tx>
            <c:v>Actual</c:v>
          </c:tx>
          <c:spPr>
            <a:solidFill>
              <a:srgbClr val="FF00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'Graph combining Kn and RP'!$C$3:$E$3</c:f>
              <c:strCache>
                <c:ptCount val="3"/>
                <c:pt idx="0">
                  <c:v>Kn + RP</c:v>
                </c:pt>
                <c:pt idx="1">
                  <c:v>CP</c:v>
                </c:pt>
                <c:pt idx="2">
                  <c:v>PS</c:v>
                </c:pt>
              </c:strCache>
            </c:strRef>
          </c:cat>
          <c:val>
            <c:numRef>
              <c:f>'Graph combining Kn and RP'!$C$5:$E$5</c:f>
              <c:numCache>
                <c:formatCode>0%</c:formatCode>
                <c:ptCount val="3"/>
                <c:pt idx="0">
                  <c:v>0.57333333333333336</c:v>
                </c:pt>
                <c:pt idx="1">
                  <c:v>0.27333333333333332</c:v>
                </c:pt>
                <c:pt idx="2">
                  <c:v>0.15333333333333332</c:v>
                </c:pt>
              </c:numCache>
            </c:numRef>
          </c:val>
          <c:extLst>
            <c:ext xmlns:c16="http://schemas.microsoft.com/office/drawing/2014/chart" uri="{C3380CC4-5D6E-409C-BE32-E72D297353CC}">
              <c16:uniqueId val="{00000001-8F43-431A-90C6-9372B2979213}"/>
            </c:ext>
          </c:extLst>
        </c:ser>
        <c:dLbls>
          <c:showLegendKey val="0"/>
          <c:showVal val="0"/>
          <c:showCatName val="0"/>
          <c:showSerName val="0"/>
          <c:showPercent val="0"/>
          <c:showBubbleSize val="0"/>
        </c:dLbls>
        <c:gapWidth val="219"/>
        <c:overlap val="-27"/>
        <c:axId val="817746624"/>
        <c:axId val="2010464480"/>
      </c:barChart>
      <c:catAx>
        <c:axId val="8177466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2010464480"/>
        <c:crosses val="autoZero"/>
        <c:auto val="1"/>
        <c:lblAlgn val="ctr"/>
        <c:lblOffset val="100"/>
        <c:noMultiLvlLbl val="0"/>
      </c:catAx>
      <c:valAx>
        <c:axId val="201046448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77466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ZA"/>
              <a:t>Cognitive Levels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Proposed </c:v>
          </c:tx>
          <c:spPr>
            <a:solidFill>
              <a:schemeClr val="accent1"/>
            </a:solidFill>
            <a:ln>
              <a:noFill/>
            </a:ln>
            <a:effectLst/>
          </c:spPr>
          <c:invertIfNegative val="0"/>
          <c:cat>
            <c:strRef>
              <c:f>'2026 Paper 1'!$C$4:$F$4</c:f>
              <c:strCache>
                <c:ptCount val="4"/>
                <c:pt idx="0">
                  <c:v>Kn</c:v>
                </c:pt>
                <c:pt idx="1">
                  <c:v>RP</c:v>
                </c:pt>
                <c:pt idx="2">
                  <c:v>CP</c:v>
                </c:pt>
                <c:pt idx="3">
                  <c:v>PS</c:v>
                </c:pt>
              </c:strCache>
            </c:strRef>
          </c:cat>
          <c:val>
            <c:numRef>
              <c:f>'2026 Paper 1'!$C$5:$F$5</c:f>
              <c:numCache>
                <c:formatCode>0%</c:formatCode>
                <c:ptCount val="4"/>
                <c:pt idx="0">
                  <c:v>0.2</c:v>
                </c:pt>
                <c:pt idx="1">
                  <c:v>0.35</c:v>
                </c:pt>
                <c:pt idx="2">
                  <c:v>0.3</c:v>
                </c:pt>
                <c:pt idx="3">
                  <c:v>0.15</c:v>
                </c:pt>
              </c:numCache>
            </c:numRef>
          </c:val>
          <c:extLst>
            <c:ext xmlns:c16="http://schemas.microsoft.com/office/drawing/2014/chart" uri="{C3380CC4-5D6E-409C-BE32-E72D297353CC}">
              <c16:uniqueId val="{00000000-53F4-4D11-A43B-40551ABDCB81}"/>
            </c:ext>
          </c:extLst>
        </c:ser>
        <c:ser>
          <c:idx val="1"/>
          <c:order val="1"/>
          <c:tx>
            <c:v>Actual</c:v>
          </c:tx>
          <c:spPr>
            <a:solidFill>
              <a:srgbClr val="FF0000"/>
            </a:solidFill>
            <a:ln>
              <a:noFill/>
            </a:ln>
            <a:effectLst/>
          </c:spPr>
          <c:invertIfNegative val="0"/>
          <c:cat>
            <c:strRef>
              <c:f>'2026 Paper 1'!$C$4:$F$4</c:f>
              <c:strCache>
                <c:ptCount val="4"/>
                <c:pt idx="0">
                  <c:v>Kn</c:v>
                </c:pt>
                <c:pt idx="1">
                  <c:v>RP</c:v>
                </c:pt>
                <c:pt idx="2">
                  <c:v>CP</c:v>
                </c:pt>
                <c:pt idx="3">
                  <c:v>PS</c:v>
                </c:pt>
              </c:strCache>
            </c:strRef>
          </c:cat>
          <c:val>
            <c:numRef>
              <c:f>'2026 Paper 1'!$C$6:$F$6</c:f>
              <c:numCache>
                <c:formatCode>0%</c:formatCode>
                <c:ptCount val="4"/>
                <c:pt idx="0">
                  <c:v>6.6666666666666666E-2</c:v>
                </c:pt>
                <c:pt idx="1">
                  <c:v>0.50666666666666671</c:v>
                </c:pt>
                <c:pt idx="2">
                  <c:v>0.27333333333333332</c:v>
                </c:pt>
                <c:pt idx="3">
                  <c:v>0.15333333333333332</c:v>
                </c:pt>
              </c:numCache>
            </c:numRef>
          </c:val>
          <c:extLst>
            <c:ext xmlns:c16="http://schemas.microsoft.com/office/drawing/2014/chart" uri="{C3380CC4-5D6E-409C-BE32-E72D297353CC}">
              <c16:uniqueId val="{00000001-53F4-4D11-A43B-40551ABDCB81}"/>
            </c:ext>
          </c:extLst>
        </c:ser>
        <c:dLbls>
          <c:showLegendKey val="0"/>
          <c:showVal val="0"/>
          <c:showCatName val="0"/>
          <c:showSerName val="0"/>
          <c:showPercent val="0"/>
          <c:showBubbleSize val="0"/>
        </c:dLbls>
        <c:gapWidth val="219"/>
        <c:overlap val="-27"/>
        <c:axId val="1899490575"/>
        <c:axId val="1771232399"/>
      </c:barChart>
      <c:catAx>
        <c:axId val="18994905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1232399"/>
        <c:crosses val="autoZero"/>
        <c:auto val="1"/>
        <c:lblAlgn val="ctr"/>
        <c:lblOffset val="100"/>
        <c:noMultiLvlLbl val="0"/>
      </c:catAx>
      <c:valAx>
        <c:axId val="177123239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99490575"/>
        <c:crosses val="autoZero"/>
        <c:crossBetween val="between"/>
      </c:valAx>
      <c:spPr>
        <a:noFill/>
        <a:ln>
          <a:noFill/>
        </a:ln>
        <a:effectLst/>
      </c:spPr>
    </c:plotArea>
    <c:legend>
      <c:legendPos val="b"/>
      <c:layout>
        <c:manualLayout>
          <c:xMode val="edge"/>
          <c:yMode val="edge"/>
          <c:x val="0.37077799650043741"/>
          <c:y val="0.89872630504520268"/>
          <c:w val="0.28059265802606398"/>
          <c:h val="7.642716535433072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15875" cap="flat" cmpd="sng" algn="ctr">
        <a:solidFill>
          <a:schemeClr val="tx1">
            <a:lumMod val="25000"/>
            <a:lumOff val="75000"/>
          </a:schemeClr>
        </a:solidFill>
        <a:round/>
      </a:ln>
    </cs:spPr>
    <cs:defRPr sz="900" kern="1200" cap="none" spc="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bg1"/>
    </cs:fontRef>
    <cs:spPr>
      <a:solidFill>
        <a:schemeClr val="tx1">
          <a:lumMod val="50000"/>
          <a:lumOff val="50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70000"/>
        </a:schemeClr>
      </a:solidFill>
    </cs:spPr>
  </cs:dataPoint>
  <cs:dataPoint3D>
    <cs:lnRef idx="0"/>
    <cs:fillRef idx="0">
      <cs:styleClr val="auto"/>
    </cs:fillRef>
    <cs:effectRef idx="0"/>
    <cs:fontRef idx="minor">
      <a:schemeClr val="dk1"/>
    </cs:fontRef>
    <cs:spPr>
      <a:solidFill>
        <a:schemeClr val="phClr">
          <a:alpha val="70000"/>
        </a:schemeClr>
      </a:solidFill>
    </cs:spPr>
  </cs:dataPoint3D>
  <cs:dataPointLine>
    <cs:lnRef idx="0">
      <cs:styleClr val="auto"/>
    </cs:lnRef>
    <cs:fillRef idx="0"/>
    <cs:effectRef idx="0"/>
    <cs:fontRef idx="minor">
      <a:schemeClr val="dk1"/>
    </cs:fontRef>
    <cs:spPr>
      <a:ln w="28575" cap="rnd">
        <a:solidFill>
          <a:schemeClr val="phClr">
            <a:alpha val="70000"/>
          </a:schemeClr>
        </a:solidFill>
        <a:round/>
      </a:ln>
    </cs:spPr>
  </cs:dataPointLine>
  <cs:dataPointMarker>
    <cs:lnRef idx="0"/>
    <cs:fillRef idx="0">
      <cs:styleClr val="auto"/>
    </cs:fillRef>
    <cs:effectRef idx="0"/>
    <cs:fontRef idx="minor">
      <a:schemeClr val="dk1"/>
    </cs:fontRef>
    <cs:spPr>
      <a:solidFill>
        <a:schemeClr val="phClr">
          <a:alpha val="70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5000"/>
            <a:lumOff val="9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baseline="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1600" b="0" i="0" kern="1200" cap="none" spc="50" normalizeH="0" baseline="0"/>
  </cs:title>
  <cs:trendline>
    <cs:lnRef idx="0">
      <cs:styleClr val="auto"/>
    </cs:lnRef>
    <cs:fillRef idx="0"/>
    <cs:effectRef idx="0"/>
    <cs:fontRef idx="minor">
      <a:schemeClr val="dk1"/>
    </cs:fontRef>
    <cs:spPr>
      <a:ln w="15875"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defRPr sz="900" kern="1200" spc="20" baseline="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1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15875" cap="flat" cmpd="sng" algn="ctr">
        <a:solidFill>
          <a:schemeClr val="tx1">
            <a:lumMod val="25000"/>
            <a:lumOff val="75000"/>
          </a:schemeClr>
        </a:solidFill>
        <a:round/>
      </a:ln>
    </cs:spPr>
    <cs:defRPr sz="900" kern="1200" cap="none" spc="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bg1"/>
    </cs:fontRef>
    <cs:spPr>
      <a:solidFill>
        <a:schemeClr val="tx1">
          <a:lumMod val="50000"/>
          <a:lumOff val="50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70000"/>
        </a:schemeClr>
      </a:solidFill>
    </cs:spPr>
  </cs:dataPoint>
  <cs:dataPoint3D>
    <cs:lnRef idx="0"/>
    <cs:fillRef idx="0">
      <cs:styleClr val="auto"/>
    </cs:fillRef>
    <cs:effectRef idx="0"/>
    <cs:fontRef idx="minor">
      <a:schemeClr val="dk1"/>
    </cs:fontRef>
    <cs:spPr>
      <a:solidFill>
        <a:schemeClr val="phClr">
          <a:alpha val="70000"/>
        </a:schemeClr>
      </a:solidFill>
    </cs:spPr>
  </cs:dataPoint3D>
  <cs:dataPointLine>
    <cs:lnRef idx="0">
      <cs:styleClr val="auto"/>
    </cs:lnRef>
    <cs:fillRef idx="0"/>
    <cs:effectRef idx="0"/>
    <cs:fontRef idx="minor">
      <a:schemeClr val="dk1"/>
    </cs:fontRef>
    <cs:spPr>
      <a:ln w="28575" cap="rnd">
        <a:solidFill>
          <a:schemeClr val="phClr">
            <a:alpha val="70000"/>
          </a:schemeClr>
        </a:solidFill>
        <a:round/>
      </a:ln>
    </cs:spPr>
  </cs:dataPointLine>
  <cs:dataPointMarker>
    <cs:lnRef idx="0"/>
    <cs:fillRef idx="0">
      <cs:styleClr val="auto"/>
    </cs:fillRef>
    <cs:effectRef idx="0"/>
    <cs:fontRef idx="minor">
      <a:schemeClr val="dk1"/>
    </cs:fontRef>
    <cs:spPr>
      <a:solidFill>
        <a:schemeClr val="phClr">
          <a:alpha val="70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5000"/>
            <a:lumOff val="9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baseline="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1600" b="0" i="0" kern="1200" cap="none" spc="50" normalizeH="0" baseline="0"/>
  </cs:title>
  <cs:trendline>
    <cs:lnRef idx="0">
      <cs:styleClr val="auto"/>
    </cs:lnRef>
    <cs:fillRef idx="0"/>
    <cs:effectRef idx="0"/>
    <cs:fontRef idx="minor">
      <a:schemeClr val="dk1"/>
    </cs:fontRef>
    <cs:spPr>
      <a:ln w="15875"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defRPr sz="900" kern="1200" spc="20" baseline="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9</xdr:col>
      <xdr:colOff>169768</xdr:colOff>
      <xdr:row>15</xdr:row>
      <xdr:rowOff>54348</xdr:rowOff>
    </xdr:from>
    <xdr:to>
      <xdr:col>15</xdr:col>
      <xdr:colOff>17319</xdr:colOff>
      <xdr:row>31</xdr:row>
      <xdr:rowOff>55295</xdr:rowOff>
    </xdr:to>
    <xdr:graphicFrame macro="">
      <xdr:nvGraphicFramePr>
        <xdr:cNvPr id="3" name="Chart 2">
          <a:extLst>
            <a:ext uri="{FF2B5EF4-FFF2-40B4-BE49-F238E27FC236}">
              <a16:creationId xmlns:a16="http://schemas.microsoft.com/office/drawing/2014/main" id="{82918FE0-DAB5-4E98-86C9-85E790E23B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2</xdr:col>
      <xdr:colOff>18096</xdr:colOff>
      <xdr:row>0</xdr:row>
      <xdr:rowOff>164782</xdr:rowOff>
    </xdr:from>
    <xdr:to>
      <xdr:col>11</xdr:col>
      <xdr:colOff>579119</xdr:colOff>
      <xdr:row>25</xdr:row>
      <xdr:rowOff>83820</xdr:rowOff>
    </xdr:to>
    <xdr:graphicFrame macro="">
      <xdr:nvGraphicFramePr>
        <xdr:cNvPr id="2" name="Chart 1">
          <a:extLst>
            <a:ext uri="{FF2B5EF4-FFF2-40B4-BE49-F238E27FC236}">
              <a16:creationId xmlns:a16="http://schemas.microsoft.com/office/drawing/2014/main" id="{C41C9D5E-04CE-9320-94B2-4D0BD313E3B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60960</xdr:colOff>
      <xdr:row>0</xdr:row>
      <xdr:rowOff>133350</xdr:rowOff>
    </xdr:from>
    <xdr:to>
      <xdr:col>8</xdr:col>
      <xdr:colOff>525780</xdr:colOff>
      <xdr:row>20</xdr:row>
      <xdr:rowOff>99060</xdr:rowOff>
    </xdr:to>
    <xdr:graphicFrame macro="">
      <xdr:nvGraphicFramePr>
        <xdr:cNvPr id="2" name="Chart 1">
          <a:extLst>
            <a:ext uri="{FF2B5EF4-FFF2-40B4-BE49-F238E27FC236}">
              <a16:creationId xmlns:a16="http://schemas.microsoft.com/office/drawing/2014/main" id="{E603A4FD-6D87-9BC1-3E2C-25FB9247981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542925</xdr:colOff>
      <xdr:row>1</xdr:row>
      <xdr:rowOff>114300</xdr:rowOff>
    </xdr:from>
    <xdr:to>
      <xdr:col>17</xdr:col>
      <xdr:colOff>282612</xdr:colOff>
      <xdr:row>33</xdr:row>
      <xdr:rowOff>74176</xdr:rowOff>
    </xdr:to>
    <xdr:graphicFrame macro="">
      <xdr:nvGraphicFramePr>
        <xdr:cNvPr id="3" name="Chart 2">
          <a:extLst>
            <a:ext uri="{FF2B5EF4-FFF2-40B4-BE49-F238E27FC236}">
              <a16:creationId xmlns:a16="http://schemas.microsoft.com/office/drawing/2014/main" id="{772B440A-81A1-40B6-B436-8B62A5C0F3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9ECC0-E215-448D-A8B5-8D64EFB7E79C}">
  <sheetPr>
    <pageSetUpPr fitToPage="1"/>
  </sheetPr>
  <dimension ref="A1:L67"/>
  <sheetViews>
    <sheetView tabSelected="1" zoomScale="70" zoomScaleNormal="70" workbookViewId="0">
      <pane xSplit="1" ySplit="6" topLeftCell="B7" activePane="bottomRight" state="frozen"/>
      <selection pane="topRight" activeCell="B1" sqref="B1"/>
      <selection pane="bottomLeft" activeCell="A7" sqref="A7"/>
      <selection pane="bottomRight" activeCell="Q1" sqref="Q1"/>
    </sheetView>
  </sheetViews>
  <sheetFormatPr defaultRowHeight="14.4"/>
  <cols>
    <col min="1" max="1" width="10" customWidth="1"/>
    <col min="2" max="2" width="48.109375" customWidth="1"/>
    <col min="3" max="3" width="8" style="7" customWidth="1"/>
    <col min="4" max="4" width="8.109375" style="7" customWidth="1"/>
    <col min="5" max="5" width="8.44140625" style="7" customWidth="1"/>
    <col min="6" max="6" width="7.44140625" style="7" customWidth="1"/>
    <col min="7" max="7" width="8.88671875" style="7"/>
    <col min="8" max="8" width="8.88671875" style="6"/>
    <col min="9" max="9" width="75.5546875" style="1" customWidth="1"/>
    <col min="10" max="10" width="42.44140625" customWidth="1"/>
    <col min="11" max="11" width="9" customWidth="1"/>
    <col min="12" max="12" width="7.6640625" customWidth="1"/>
  </cols>
  <sheetData>
    <row r="1" spans="1:12" ht="53.4" customHeight="1">
      <c r="A1" s="34"/>
      <c r="B1" s="81" t="s">
        <v>0</v>
      </c>
      <c r="C1" s="81"/>
      <c r="D1" s="81"/>
      <c r="E1" s="81"/>
      <c r="F1" s="81"/>
      <c r="G1" s="81"/>
      <c r="H1" s="81"/>
      <c r="I1" s="81"/>
      <c r="J1" s="10"/>
      <c r="K1" s="10"/>
      <c r="L1" s="10"/>
    </row>
    <row r="3" spans="1:12" s="12" customFormat="1" ht="33.6" customHeight="1">
      <c r="A3" s="82" t="s">
        <v>1</v>
      </c>
      <c r="B3" s="82" t="s">
        <v>2</v>
      </c>
      <c r="C3" s="83" t="s">
        <v>3</v>
      </c>
      <c r="D3" s="83"/>
      <c r="E3" s="83"/>
      <c r="F3" s="83"/>
      <c r="G3" s="84" t="s">
        <v>4</v>
      </c>
      <c r="H3" s="84" t="s">
        <v>5</v>
      </c>
      <c r="I3" s="80" t="s">
        <v>6</v>
      </c>
    </row>
    <row r="4" spans="1:12" s="12" customFormat="1" ht="19.95" customHeight="1">
      <c r="A4" s="82"/>
      <c r="B4" s="82"/>
      <c r="C4" s="13" t="s">
        <v>7</v>
      </c>
      <c r="D4" s="13" t="s">
        <v>8</v>
      </c>
      <c r="E4" s="13" t="s">
        <v>9</v>
      </c>
      <c r="F4" s="13" t="s">
        <v>10</v>
      </c>
      <c r="G4" s="84"/>
      <c r="H4" s="84"/>
      <c r="I4" s="80"/>
    </row>
    <row r="5" spans="1:12" s="16" customFormat="1" ht="21" customHeight="1">
      <c r="A5" s="14"/>
      <c r="B5" s="56"/>
      <c r="C5" s="46">
        <v>0.2</v>
      </c>
      <c r="D5" s="46">
        <v>0.35</v>
      </c>
      <c r="E5" s="46">
        <v>0.3</v>
      </c>
      <c r="F5" s="46">
        <v>0.15</v>
      </c>
      <c r="G5" s="11"/>
      <c r="H5" s="14"/>
      <c r="I5" s="15"/>
    </row>
    <row r="6" spans="1:12" s="16" customFormat="1" ht="21" customHeight="1">
      <c r="A6" s="17"/>
      <c r="B6" s="57"/>
      <c r="C6" s="18">
        <f>SUM(C8:C65)/$G$6</f>
        <v>6.6666666666666666E-2</v>
      </c>
      <c r="D6" s="18">
        <f>SUM(D8:D65)/$G$6</f>
        <v>0.50666666666666671</v>
      </c>
      <c r="E6" s="18">
        <f>SUM(E8:E65)/$G$6</f>
        <v>0.27333333333333332</v>
      </c>
      <c r="F6" s="18">
        <f>SUM(F8:F65)/$G$6</f>
        <v>0.15333333333333332</v>
      </c>
      <c r="G6" s="19">
        <f>SUM(G8:G65)</f>
        <v>150</v>
      </c>
      <c r="H6" s="17"/>
      <c r="I6" s="20"/>
      <c r="J6" s="70"/>
    </row>
    <row r="7" spans="1:12" s="5" customFormat="1" ht="25.2" customHeight="1">
      <c r="A7" s="35" t="s">
        <v>11</v>
      </c>
      <c r="B7" s="75" t="s">
        <v>12</v>
      </c>
      <c r="C7" s="76"/>
      <c r="D7" s="76"/>
      <c r="E7" s="76"/>
      <c r="F7" s="77"/>
      <c r="G7" s="36"/>
      <c r="H7" s="37"/>
      <c r="I7" s="38"/>
      <c r="J7" s="21" t="s">
        <v>13</v>
      </c>
      <c r="K7" s="22" t="s">
        <v>14</v>
      </c>
      <c r="L7" s="47">
        <f>H8</f>
        <v>24</v>
      </c>
    </row>
    <row r="8" spans="1:12" s="2" customFormat="1" ht="22.2" customHeight="1">
      <c r="A8" s="23" t="s">
        <v>15</v>
      </c>
      <c r="B8" s="49" t="s">
        <v>16</v>
      </c>
      <c r="C8" s="62"/>
      <c r="D8" s="62">
        <v>3</v>
      </c>
      <c r="E8" s="62"/>
      <c r="F8" s="62"/>
      <c r="G8" s="24">
        <v>3</v>
      </c>
      <c r="H8" s="71">
        <f>SUM(G8:G13)</f>
        <v>24</v>
      </c>
      <c r="I8" s="25"/>
      <c r="J8" s="21" t="s">
        <v>17</v>
      </c>
      <c r="K8" s="22" t="s">
        <v>14</v>
      </c>
      <c r="L8" s="47">
        <f>SUM(H15,H22)</f>
        <v>23</v>
      </c>
    </row>
    <row r="9" spans="1:12" s="2" customFormat="1" ht="22.2" customHeight="1">
      <c r="A9" s="23" t="s">
        <v>18</v>
      </c>
      <c r="B9" s="49" t="s">
        <v>19</v>
      </c>
      <c r="C9" s="62"/>
      <c r="D9" s="62">
        <v>4</v>
      </c>
      <c r="E9" s="62"/>
      <c r="F9" s="62"/>
      <c r="G9" s="24">
        <v>4</v>
      </c>
      <c r="H9" s="72"/>
      <c r="I9" s="25"/>
      <c r="J9" s="21" t="s">
        <v>20</v>
      </c>
      <c r="K9" s="22" t="s">
        <v>21</v>
      </c>
      <c r="L9" s="47">
        <f>H41</f>
        <v>14</v>
      </c>
    </row>
    <row r="10" spans="1:12" s="2" customFormat="1" ht="22.2" customHeight="1">
      <c r="A10" s="23" t="s">
        <v>22</v>
      </c>
      <c r="B10" s="49" t="s">
        <v>23</v>
      </c>
      <c r="C10" s="62"/>
      <c r="D10" s="62"/>
      <c r="E10" s="62">
        <v>3</v>
      </c>
      <c r="F10" s="62"/>
      <c r="G10" s="24">
        <v>3</v>
      </c>
      <c r="H10" s="72"/>
      <c r="I10" s="25"/>
      <c r="J10" s="21" t="s">
        <v>24</v>
      </c>
      <c r="K10" s="22" t="s">
        <v>25</v>
      </c>
      <c r="L10" s="47">
        <f>SUM(H25,H30,H35)</f>
        <v>36</v>
      </c>
    </row>
    <row r="11" spans="1:12" s="2" customFormat="1" ht="22.2" customHeight="1">
      <c r="A11" s="23" t="s">
        <v>26</v>
      </c>
      <c r="B11" s="49" t="s">
        <v>27</v>
      </c>
      <c r="C11" s="62"/>
      <c r="D11" s="62"/>
      <c r="E11" s="62">
        <v>4</v>
      </c>
      <c r="F11" s="62"/>
      <c r="G11" s="24">
        <v>4</v>
      </c>
      <c r="H11" s="72"/>
      <c r="I11" s="25"/>
      <c r="J11" s="21" t="s">
        <v>28</v>
      </c>
      <c r="K11" s="22" t="s">
        <v>25</v>
      </c>
      <c r="L11" s="47">
        <f>SUM(H46,H50,H56)</f>
        <v>36</v>
      </c>
    </row>
    <row r="12" spans="1:12" s="2" customFormat="1" ht="22.2" customHeight="1">
      <c r="A12" s="26" t="s">
        <v>29</v>
      </c>
      <c r="B12" s="49" t="s">
        <v>30</v>
      </c>
      <c r="C12" s="62"/>
      <c r="D12" s="62">
        <v>5</v>
      </c>
      <c r="E12" s="63"/>
      <c r="F12" s="62"/>
      <c r="G12" s="24">
        <v>5</v>
      </c>
      <c r="H12" s="72"/>
      <c r="I12" s="25"/>
      <c r="J12" s="21" t="s">
        <v>31</v>
      </c>
      <c r="K12" s="22" t="s">
        <v>21</v>
      </c>
      <c r="L12" s="47">
        <f>H60</f>
        <v>17</v>
      </c>
    </row>
    <row r="13" spans="1:12" s="2" customFormat="1" ht="22.2" customHeight="1">
      <c r="A13" s="26" t="s">
        <v>32</v>
      </c>
      <c r="B13" s="49" t="s">
        <v>33</v>
      </c>
      <c r="C13" s="62"/>
      <c r="D13" s="62"/>
      <c r="E13" s="62">
        <v>5</v>
      </c>
      <c r="F13" s="62"/>
      <c r="G13" s="24">
        <v>5</v>
      </c>
      <c r="H13" s="72"/>
      <c r="I13" s="25" t="s">
        <v>34</v>
      </c>
      <c r="J13" s="8" t="s">
        <v>5</v>
      </c>
      <c r="K13" s="9"/>
      <c r="L13" s="48">
        <f>SUM(L7:L12)</f>
        <v>150</v>
      </c>
    </row>
    <row r="14" spans="1:12" s="5" customFormat="1" ht="25.2" customHeight="1">
      <c r="A14" s="35" t="s">
        <v>35</v>
      </c>
      <c r="B14" s="39" t="s">
        <v>36</v>
      </c>
      <c r="C14" s="40"/>
      <c r="D14" s="40"/>
      <c r="E14" s="61"/>
      <c r="F14" s="40"/>
      <c r="G14" s="41"/>
      <c r="H14" s="37"/>
      <c r="I14" s="38"/>
    </row>
    <row r="15" spans="1:12" s="2" customFormat="1" ht="22.2" customHeight="1">
      <c r="A15" s="26" t="s">
        <v>37</v>
      </c>
      <c r="B15" s="49" t="s">
        <v>38</v>
      </c>
      <c r="C15" s="62">
        <v>1</v>
      </c>
      <c r="D15" s="64"/>
      <c r="E15" s="67"/>
      <c r="F15" s="65"/>
      <c r="G15" s="24">
        <v>1</v>
      </c>
      <c r="H15" s="71">
        <f>SUM(G15:G20)</f>
        <v>14</v>
      </c>
      <c r="I15" s="25"/>
    </row>
    <row r="16" spans="1:12" s="2" customFormat="1" ht="22.2" customHeight="1">
      <c r="A16" s="26" t="s">
        <v>39</v>
      </c>
      <c r="B16" s="49" t="s">
        <v>40</v>
      </c>
      <c r="C16" s="62"/>
      <c r="D16" s="64">
        <v>2</v>
      </c>
      <c r="E16" s="67"/>
      <c r="F16" s="65"/>
      <c r="G16" s="24">
        <v>2</v>
      </c>
      <c r="H16" s="72"/>
      <c r="I16" s="25"/>
    </row>
    <row r="17" spans="1:9" s="2" customFormat="1" ht="22.2" customHeight="1">
      <c r="A17" s="26" t="s">
        <v>41</v>
      </c>
      <c r="B17" s="49" t="s">
        <v>42</v>
      </c>
      <c r="C17" s="62"/>
      <c r="D17" s="64"/>
      <c r="E17" s="68">
        <v>3</v>
      </c>
      <c r="F17" s="65"/>
      <c r="G17" s="24">
        <v>3</v>
      </c>
      <c r="H17" s="72"/>
      <c r="I17" s="25"/>
    </row>
    <row r="18" spans="1:9" s="2" customFormat="1" ht="22.2" customHeight="1">
      <c r="A18" s="26" t="s">
        <v>43</v>
      </c>
      <c r="B18" s="49" t="s">
        <v>44</v>
      </c>
      <c r="C18" s="62">
        <v>2</v>
      </c>
      <c r="D18" s="62"/>
      <c r="E18" s="66"/>
      <c r="F18" s="69"/>
      <c r="G18" s="24">
        <v>2</v>
      </c>
      <c r="H18" s="72"/>
      <c r="I18" s="25"/>
    </row>
    <row r="19" spans="1:9" s="2" customFormat="1" ht="22.2" customHeight="1">
      <c r="A19" s="26" t="s">
        <v>45</v>
      </c>
      <c r="B19" s="49" t="s">
        <v>46</v>
      </c>
      <c r="C19" s="62"/>
      <c r="D19" s="62">
        <v>3</v>
      </c>
      <c r="E19" s="62"/>
      <c r="F19" s="69"/>
      <c r="G19" s="24">
        <v>3</v>
      </c>
      <c r="H19" s="72"/>
      <c r="I19" s="25"/>
    </row>
    <row r="20" spans="1:9" s="2" customFormat="1" ht="22.2" customHeight="1">
      <c r="A20" s="26" t="s">
        <v>47</v>
      </c>
      <c r="B20" s="49" t="s">
        <v>48</v>
      </c>
      <c r="C20" s="62"/>
      <c r="D20" s="62">
        <v>3</v>
      </c>
      <c r="E20" s="62"/>
      <c r="F20" s="69"/>
      <c r="G20" s="24">
        <v>3</v>
      </c>
      <c r="H20" s="72"/>
      <c r="I20" s="25"/>
    </row>
    <row r="21" spans="1:9" s="5" customFormat="1" ht="25.2" customHeight="1">
      <c r="A21" s="35" t="s">
        <v>49</v>
      </c>
      <c r="B21" s="35" t="s">
        <v>50</v>
      </c>
      <c r="C21" s="36"/>
      <c r="D21" s="36"/>
      <c r="E21" s="36"/>
      <c r="F21" s="36"/>
      <c r="G21" s="36"/>
      <c r="H21" s="42"/>
      <c r="I21" s="43"/>
    </row>
    <row r="22" spans="1:9" s="2" customFormat="1" ht="22.2" customHeight="1">
      <c r="A22" s="26" t="s">
        <v>51</v>
      </c>
      <c r="B22" s="49" t="s">
        <v>52</v>
      </c>
      <c r="C22" s="62"/>
      <c r="D22" s="62"/>
      <c r="E22" s="69">
        <v>4</v>
      </c>
      <c r="F22" s="62"/>
      <c r="G22" s="59">
        <v>4</v>
      </c>
      <c r="H22" s="71">
        <f>SUM(G22:G23)</f>
        <v>9</v>
      </c>
      <c r="I22" s="25"/>
    </row>
    <row r="23" spans="1:9" s="2" customFormat="1" ht="22.2" customHeight="1">
      <c r="A23" s="26" t="s">
        <v>53</v>
      </c>
      <c r="B23" s="49" t="s">
        <v>54</v>
      </c>
      <c r="C23" s="62"/>
      <c r="D23" s="62"/>
      <c r="E23" s="69"/>
      <c r="F23" s="62">
        <v>5</v>
      </c>
      <c r="G23" s="59">
        <v>5</v>
      </c>
      <c r="H23" s="72"/>
      <c r="I23" s="25"/>
    </row>
    <row r="24" spans="1:9" s="5" customFormat="1" ht="25.2" customHeight="1">
      <c r="A24" s="35" t="s">
        <v>55</v>
      </c>
      <c r="B24" s="35" t="s">
        <v>56</v>
      </c>
      <c r="C24" s="36"/>
      <c r="D24" s="58"/>
      <c r="E24" s="58"/>
      <c r="F24" s="58"/>
      <c r="G24" s="60"/>
      <c r="H24" s="42"/>
      <c r="I24" s="43"/>
    </row>
    <row r="25" spans="1:9" s="2" customFormat="1" ht="43.5" customHeight="1">
      <c r="A25" s="26" t="s">
        <v>57</v>
      </c>
      <c r="B25" s="49" t="s">
        <v>58</v>
      </c>
      <c r="C25" s="62">
        <v>1</v>
      </c>
      <c r="D25" s="62"/>
      <c r="E25" s="62"/>
      <c r="F25" s="62"/>
      <c r="G25" s="59">
        <v>1</v>
      </c>
      <c r="H25" s="71">
        <f>SUM(G25:G28)</f>
        <v>9</v>
      </c>
      <c r="I25" s="25" t="s">
        <v>157</v>
      </c>
    </row>
    <row r="26" spans="1:9" s="2" customFormat="1" ht="22.2" customHeight="1">
      <c r="A26" s="26" t="s">
        <v>59</v>
      </c>
      <c r="B26" s="49" t="s">
        <v>60</v>
      </c>
      <c r="C26" s="62"/>
      <c r="D26" s="62">
        <v>2</v>
      </c>
      <c r="E26" s="62"/>
      <c r="F26" s="62"/>
      <c r="G26" s="59">
        <v>2</v>
      </c>
      <c r="H26" s="72"/>
      <c r="I26" s="25"/>
    </row>
    <row r="27" spans="1:9" s="2" customFormat="1" ht="22.2" customHeight="1">
      <c r="A27" s="26" t="s">
        <v>61</v>
      </c>
      <c r="B27" s="50" t="s">
        <v>62</v>
      </c>
      <c r="C27" s="62"/>
      <c r="D27" s="62">
        <v>4</v>
      </c>
      <c r="E27" s="62"/>
      <c r="F27" s="62"/>
      <c r="G27" s="59">
        <v>4</v>
      </c>
      <c r="H27" s="72"/>
      <c r="I27" s="25"/>
    </row>
    <row r="28" spans="1:9" s="2" customFormat="1" ht="22.2" customHeight="1">
      <c r="A28" s="26" t="s">
        <v>63</v>
      </c>
      <c r="B28" s="49" t="s">
        <v>64</v>
      </c>
      <c r="C28" s="62"/>
      <c r="D28" s="62"/>
      <c r="E28" s="62">
        <v>2</v>
      </c>
      <c r="F28" s="62"/>
      <c r="G28" s="59">
        <v>2</v>
      </c>
      <c r="H28" s="72"/>
      <c r="I28" s="25"/>
    </row>
    <row r="29" spans="1:9" s="5" customFormat="1" ht="25.2" customHeight="1">
      <c r="A29" s="35" t="s">
        <v>65</v>
      </c>
      <c r="B29" s="39" t="s">
        <v>66</v>
      </c>
      <c r="C29" s="40"/>
      <c r="D29" s="40"/>
      <c r="E29" s="40"/>
      <c r="F29" s="40"/>
      <c r="G29" s="41"/>
      <c r="H29" s="37"/>
      <c r="I29" s="38"/>
    </row>
    <row r="30" spans="1:9" s="2" customFormat="1" ht="22.2" customHeight="1">
      <c r="A30" s="26" t="s">
        <v>67</v>
      </c>
      <c r="B30" s="51" t="s">
        <v>68</v>
      </c>
      <c r="C30" s="62">
        <v>1</v>
      </c>
      <c r="D30" s="62"/>
      <c r="E30" s="62"/>
      <c r="F30" s="62"/>
      <c r="G30" s="24">
        <v>1</v>
      </c>
      <c r="H30" s="71">
        <f>SUM(G30:G33)</f>
        <v>11</v>
      </c>
      <c r="I30" s="25"/>
    </row>
    <row r="31" spans="1:9" s="2" customFormat="1" ht="22.95" customHeight="1">
      <c r="A31" s="26" t="s">
        <v>69</v>
      </c>
      <c r="B31" s="51" t="s">
        <v>70</v>
      </c>
      <c r="C31" s="62"/>
      <c r="D31" s="62">
        <v>4</v>
      </c>
      <c r="E31" s="62"/>
      <c r="F31" s="62"/>
      <c r="G31" s="24">
        <v>4</v>
      </c>
      <c r="H31" s="72"/>
      <c r="I31" s="25"/>
    </row>
    <row r="32" spans="1:9" s="2" customFormat="1" ht="22.2" customHeight="1">
      <c r="A32" s="26" t="s">
        <v>71</v>
      </c>
      <c r="B32" s="51" t="s">
        <v>72</v>
      </c>
      <c r="C32" s="62"/>
      <c r="D32" s="62"/>
      <c r="E32" s="62">
        <v>3</v>
      </c>
      <c r="F32" s="62"/>
      <c r="G32" s="24">
        <v>3</v>
      </c>
      <c r="H32" s="72"/>
      <c r="I32" s="25" t="s">
        <v>73</v>
      </c>
    </row>
    <row r="33" spans="1:9" s="2" customFormat="1" ht="46.5" customHeight="1">
      <c r="A33" s="26" t="s">
        <v>74</v>
      </c>
      <c r="B33" s="51" t="s">
        <v>75</v>
      </c>
      <c r="C33" s="62"/>
      <c r="D33" s="62"/>
      <c r="E33" s="62">
        <v>3</v>
      </c>
      <c r="F33" s="62"/>
      <c r="G33" s="24">
        <v>3</v>
      </c>
      <c r="H33" s="72"/>
      <c r="I33" s="25" t="s">
        <v>156</v>
      </c>
    </row>
    <row r="34" spans="1:9" s="5" customFormat="1" ht="25.2" customHeight="1">
      <c r="A34" s="35" t="s">
        <v>76</v>
      </c>
      <c r="B34" s="73" t="s">
        <v>77</v>
      </c>
      <c r="C34" s="73"/>
      <c r="D34" s="73"/>
      <c r="E34" s="73"/>
      <c r="F34" s="73"/>
      <c r="G34" s="36"/>
      <c r="H34" s="44"/>
      <c r="I34" s="45"/>
    </row>
    <row r="35" spans="1:9" s="2" customFormat="1" ht="22.2" customHeight="1">
      <c r="A35" s="26" t="s">
        <v>78</v>
      </c>
      <c r="B35" s="51" t="s">
        <v>79</v>
      </c>
      <c r="C35" s="62">
        <v>1</v>
      </c>
      <c r="D35" s="62"/>
      <c r="E35" s="62"/>
      <c r="F35" s="62"/>
      <c r="G35" s="24">
        <v>1</v>
      </c>
      <c r="H35" s="71">
        <f>SUM(G35:G39)</f>
        <v>16</v>
      </c>
      <c r="I35" s="25"/>
    </row>
    <row r="36" spans="1:9" s="2" customFormat="1" ht="22.2" customHeight="1">
      <c r="A36" s="26" t="s">
        <v>80</v>
      </c>
      <c r="B36" s="51" t="s">
        <v>81</v>
      </c>
      <c r="C36" s="62">
        <v>1</v>
      </c>
      <c r="D36" s="62"/>
      <c r="E36" s="62"/>
      <c r="F36" s="62"/>
      <c r="G36" s="24">
        <v>1</v>
      </c>
      <c r="H36" s="72"/>
      <c r="I36" s="25"/>
    </row>
    <row r="37" spans="1:9" s="2" customFormat="1" ht="22.2" customHeight="1">
      <c r="A37" s="26" t="s">
        <v>82</v>
      </c>
      <c r="B37" s="51" t="s">
        <v>83</v>
      </c>
      <c r="C37" s="62"/>
      <c r="D37" s="62">
        <v>3</v>
      </c>
      <c r="E37" s="62"/>
      <c r="F37" s="62"/>
      <c r="G37" s="24">
        <v>3</v>
      </c>
      <c r="H37" s="72"/>
      <c r="I37" s="25"/>
    </row>
    <row r="38" spans="1:9" s="2" customFormat="1" ht="22.2" customHeight="1">
      <c r="A38" s="26" t="s">
        <v>84</v>
      </c>
      <c r="B38" s="51" t="s">
        <v>85</v>
      </c>
      <c r="C38" s="62"/>
      <c r="D38" s="62"/>
      <c r="E38" s="62">
        <v>6</v>
      </c>
      <c r="F38" s="62"/>
      <c r="G38" s="24">
        <v>6</v>
      </c>
      <c r="H38" s="72"/>
      <c r="I38" s="25" t="s">
        <v>149</v>
      </c>
    </row>
    <row r="39" spans="1:9" s="2" customFormat="1" ht="36">
      <c r="A39" s="26" t="s">
        <v>86</v>
      </c>
      <c r="B39" s="51" t="s">
        <v>87</v>
      </c>
      <c r="C39" s="62"/>
      <c r="D39" s="62"/>
      <c r="E39" s="62"/>
      <c r="F39" s="62">
        <v>5</v>
      </c>
      <c r="G39" s="24">
        <v>5</v>
      </c>
      <c r="H39" s="72"/>
      <c r="I39" s="25" t="s">
        <v>150</v>
      </c>
    </row>
    <row r="40" spans="1:9" s="5" customFormat="1" ht="25.2" customHeight="1">
      <c r="A40" s="35" t="s">
        <v>88</v>
      </c>
      <c r="B40" s="73" t="s">
        <v>89</v>
      </c>
      <c r="C40" s="73"/>
      <c r="D40" s="73"/>
      <c r="E40" s="73"/>
      <c r="F40" s="73"/>
      <c r="G40" s="36"/>
      <c r="H40" s="44"/>
      <c r="I40" s="45"/>
    </row>
    <row r="41" spans="1:9" s="2" customFormat="1" ht="22.2" customHeight="1">
      <c r="A41" s="26" t="s">
        <v>90</v>
      </c>
      <c r="B41" s="51" t="s">
        <v>91</v>
      </c>
      <c r="C41" s="62"/>
      <c r="D41" s="62">
        <v>3</v>
      </c>
      <c r="E41" s="62"/>
      <c r="F41" s="62"/>
      <c r="G41" s="24">
        <v>3</v>
      </c>
      <c r="H41" s="71">
        <f>SUM(G41:G44)</f>
        <v>14</v>
      </c>
      <c r="I41" s="25"/>
    </row>
    <row r="42" spans="1:9" s="2" customFormat="1" ht="22.2" customHeight="1">
      <c r="A42" s="26" t="s">
        <v>92</v>
      </c>
      <c r="B42" s="51" t="s">
        <v>93</v>
      </c>
      <c r="C42" s="62"/>
      <c r="D42" s="62">
        <v>4</v>
      </c>
      <c r="E42" s="62"/>
      <c r="F42" s="62"/>
      <c r="G42" s="24">
        <v>4</v>
      </c>
      <c r="H42" s="72"/>
      <c r="I42" s="25"/>
    </row>
    <row r="43" spans="1:9" s="2" customFormat="1" ht="22.2" customHeight="1">
      <c r="A43" s="26" t="s">
        <v>94</v>
      </c>
      <c r="B43" s="51" t="s">
        <v>95</v>
      </c>
      <c r="C43" s="62"/>
      <c r="D43" s="62">
        <v>4</v>
      </c>
      <c r="E43" s="62"/>
      <c r="F43" s="62"/>
      <c r="G43" s="24">
        <v>4</v>
      </c>
      <c r="H43" s="72"/>
      <c r="I43" s="25"/>
    </row>
    <row r="44" spans="1:9" s="2" customFormat="1" ht="36">
      <c r="A44" s="26" t="s">
        <v>96</v>
      </c>
      <c r="B44" s="51" t="s">
        <v>97</v>
      </c>
      <c r="C44" s="62"/>
      <c r="D44" s="62"/>
      <c r="E44" s="62">
        <v>3</v>
      </c>
      <c r="F44" s="62"/>
      <c r="G44" s="24">
        <v>3</v>
      </c>
      <c r="H44" s="79"/>
      <c r="I44" s="25" t="s">
        <v>151</v>
      </c>
    </row>
    <row r="45" spans="1:9" s="5" customFormat="1" ht="25.2" customHeight="1">
      <c r="A45" s="35" t="s">
        <v>98</v>
      </c>
      <c r="B45" s="73" t="s">
        <v>99</v>
      </c>
      <c r="C45" s="73"/>
      <c r="D45" s="73"/>
      <c r="E45" s="73"/>
      <c r="F45" s="73"/>
      <c r="G45" s="36"/>
      <c r="H45" s="37"/>
      <c r="I45" s="38"/>
    </row>
    <row r="46" spans="1:9" s="2" customFormat="1" ht="22.2" customHeight="1">
      <c r="A46" s="26">
        <v>8.1</v>
      </c>
      <c r="B46" s="51" t="s">
        <v>100</v>
      </c>
      <c r="C46" s="62"/>
      <c r="D46" s="62">
        <v>5</v>
      </c>
      <c r="E46" s="62"/>
      <c r="F46" s="62"/>
      <c r="G46" s="24">
        <v>5</v>
      </c>
      <c r="H46" s="78">
        <f>SUM(G46:G48)</f>
        <v>11</v>
      </c>
      <c r="I46" s="25"/>
    </row>
    <row r="47" spans="1:9" s="2" customFormat="1" ht="22.2" customHeight="1">
      <c r="A47" s="26" t="s">
        <v>101</v>
      </c>
      <c r="B47" s="51" t="s">
        <v>102</v>
      </c>
      <c r="C47" s="62"/>
      <c r="D47" s="62">
        <v>3</v>
      </c>
      <c r="E47" s="62"/>
      <c r="F47" s="62"/>
      <c r="G47" s="24">
        <v>3</v>
      </c>
      <c r="H47" s="78"/>
      <c r="I47" s="25"/>
    </row>
    <row r="48" spans="1:9" s="2" customFormat="1" ht="22.2" customHeight="1">
      <c r="A48" s="26" t="s">
        <v>103</v>
      </c>
      <c r="B48" s="52" t="s">
        <v>104</v>
      </c>
      <c r="C48" s="62"/>
      <c r="D48" s="62">
        <v>3</v>
      </c>
      <c r="E48" s="62"/>
      <c r="F48" s="62"/>
      <c r="G48" s="24">
        <v>3</v>
      </c>
      <c r="H48" s="78"/>
      <c r="I48" s="25"/>
    </row>
    <row r="49" spans="1:9" s="5" customFormat="1" ht="25.2" customHeight="1">
      <c r="A49" s="35" t="s">
        <v>105</v>
      </c>
      <c r="B49" s="73" t="s">
        <v>106</v>
      </c>
      <c r="C49" s="73"/>
      <c r="D49" s="73"/>
      <c r="E49" s="73"/>
      <c r="F49" s="73"/>
      <c r="G49" s="36"/>
      <c r="H49" s="37"/>
      <c r="I49" s="38"/>
    </row>
    <row r="50" spans="1:9" s="2" customFormat="1" ht="22.2" customHeight="1">
      <c r="A50" s="26" t="s">
        <v>107</v>
      </c>
      <c r="B50" s="49" t="s">
        <v>108</v>
      </c>
      <c r="C50" s="62">
        <v>1</v>
      </c>
      <c r="D50" s="62"/>
      <c r="E50" s="62"/>
      <c r="F50" s="62"/>
      <c r="G50" s="24">
        <v>1</v>
      </c>
      <c r="H50" s="71">
        <f>SUM(G50:G54)</f>
        <v>17</v>
      </c>
      <c r="I50" s="25"/>
    </row>
    <row r="51" spans="1:9" s="2" customFormat="1" ht="56.25" customHeight="1">
      <c r="A51" s="26" t="s">
        <v>109</v>
      </c>
      <c r="B51" s="49" t="s">
        <v>110</v>
      </c>
      <c r="C51" s="62"/>
      <c r="D51" s="62">
        <v>3</v>
      </c>
      <c r="E51" s="62"/>
      <c r="F51" s="62"/>
      <c r="G51" s="24">
        <v>3</v>
      </c>
      <c r="H51" s="72"/>
      <c r="I51" s="25" t="s">
        <v>152</v>
      </c>
    </row>
    <row r="52" spans="1:9" s="2" customFormat="1" ht="22.2" customHeight="1">
      <c r="A52" s="26" t="s">
        <v>111</v>
      </c>
      <c r="B52" s="49" t="s">
        <v>112</v>
      </c>
      <c r="C52" s="62"/>
      <c r="D52" s="62"/>
      <c r="E52" s="62">
        <v>5</v>
      </c>
      <c r="F52" s="62"/>
      <c r="G52" s="24">
        <v>5</v>
      </c>
      <c r="H52" s="72"/>
      <c r="I52" s="25"/>
    </row>
    <row r="53" spans="1:9" s="2" customFormat="1" ht="22.2" customHeight="1">
      <c r="A53" s="26" t="s">
        <v>113</v>
      </c>
      <c r="B53" s="49" t="s">
        <v>114</v>
      </c>
      <c r="C53" s="62"/>
      <c r="D53" s="62"/>
      <c r="E53" s="62"/>
      <c r="F53" s="62">
        <v>2</v>
      </c>
      <c r="G53" s="24">
        <v>2</v>
      </c>
      <c r="H53" s="72"/>
      <c r="I53" s="25"/>
    </row>
    <row r="54" spans="1:9" s="2" customFormat="1" ht="22.2" customHeight="1">
      <c r="A54" s="26" t="s">
        <v>115</v>
      </c>
      <c r="B54" s="49" t="s">
        <v>116</v>
      </c>
      <c r="C54" s="62"/>
      <c r="D54" s="62"/>
      <c r="E54" s="62"/>
      <c r="F54" s="62">
        <v>6</v>
      </c>
      <c r="G54" s="24">
        <v>6</v>
      </c>
      <c r="H54" s="79"/>
      <c r="I54" s="28"/>
    </row>
    <row r="55" spans="1:9" s="5" customFormat="1" ht="25.2" customHeight="1">
      <c r="A55" s="35" t="s">
        <v>117</v>
      </c>
      <c r="B55" s="73" t="s">
        <v>118</v>
      </c>
      <c r="C55" s="73"/>
      <c r="D55" s="73"/>
      <c r="E55" s="73"/>
      <c r="F55" s="73"/>
      <c r="G55" s="36"/>
      <c r="H55" s="44"/>
      <c r="I55" s="43"/>
    </row>
    <row r="56" spans="1:9" s="2" customFormat="1" ht="22.2" customHeight="1">
      <c r="A56" s="26" t="s">
        <v>119</v>
      </c>
      <c r="B56" s="51" t="s">
        <v>120</v>
      </c>
      <c r="C56" s="62"/>
      <c r="D56" s="62">
        <v>2</v>
      </c>
      <c r="E56" s="62"/>
      <c r="F56" s="62"/>
      <c r="G56" s="24">
        <v>2</v>
      </c>
      <c r="H56" s="71">
        <f>SUM(G56:G58)</f>
        <v>8</v>
      </c>
      <c r="I56" s="25"/>
    </row>
    <row r="57" spans="1:9" s="2" customFormat="1" ht="22.2" customHeight="1">
      <c r="A57" s="26" t="s">
        <v>121</v>
      </c>
      <c r="B57" s="51" t="s">
        <v>122</v>
      </c>
      <c r="C57" s="62"/>
      <c r="D57" s="62">
        <v>2</v>
      </c>
      <c r="E57" s="62"/>
      <c r="F57" s="62"/>
      <c r="G57" s="24">
        <v>3</v>
      </c>
      <c r="H57" s="72"/>
      <c r="I57" s="25"/>
    </row>
    <row r="58" spans="1:9" s="2" customFormat="1" ht="22.2" customHeight="1">
      <c r="A58" s="26" t="s">
        <v>123</v>
      </c>
      <c r="B58" s="51" t="s">
        <v>124</v>
      </c>
      <c r="C58" s="62"/>
      <c r="D58" s="62">
        <v>4</v>
      </c>
      <c r="E58" s="62"/>
      <c r="F58" s="62"/>
      <c r="G58" s="24">
        <v>3</v>
      </c>
      <c r="H58" s="72"/>
      <c r="I58" s="25"/>
    </row>
    <row r="59" spans="1:9" s="5" customFormat="1" ht="25.2" customHeight="1">
      <c r="A59" s="35" t="s">
        <v>125</v>
      </c>
      <c r="B59" s="73" t="s">
        <v>126</v>
      </c>
      <c r="C59" s="73"/>
      <c r="D59" s="73"/>
      <c r="E59" s="73"/>
      <c r="F59" s="73"/>
      <c r="G59" s="36"/>
      <c r="H59" s="44"/>
      <c r="I59" s="43"/>
    </row>
    <row r="60" spans="1:9" s="2" customFormat="1" ht="22.2" customHeight="1">
      <c r="A60" s="26" t="s">
        <v>127</v>
      </c>
      <c r="B60" s="51" t="s">
        <v>128</v>
      </c>
      <c r="C60" s="62">
        <v>2</v>
      </c>
      <c r="D60" s="62"/>
      <c r="E60" s="62"/>
      <c r="F60" s="62"/>
      <c r="G60" s="24">
        <v>2</v>
      </c>
      <c r="H60" s="71">
        <f>SUM(G60:G65)</f>
        <v>17</v>
      </c>
      <c r="I60" s="25"/>
    </row>
    <row r="61" spans="1:9" s="2" customFormat="1" ht="22.2" customHeight="1">
      <c r="A61" s="26" t="s">
        <v>129</v>
      </c>
      <c r="B61" s="51" t="s">
        <v>130</v>
      </c>
      <c r="C61" s="62"/>
      <c r="D61" s="62">
        <v>3</v>
      </c>
      <c r="E61" s="62"/>
      <c r="F61" s="62"/>
      <c r="G61" s="24">
        <v>3</v>
      </c>
      <c r="H61" s="72"/>
      <c r="I61" s="25"/>
    </row>
    <row r="62" spans="1:9" s="2" customFormat="1" ht="22.2" customHeight="1">
      <c r="A62" s="26" t="s">
        <v>131</v>
      </c>
      <c r="B62" s="51" t="s">
        <v>132</v>
      </c>
      <c r="C62" s="62"/>
      <c r="D62" s="62">
        <v>1</v>
      </c>
      <c r="E62" s="62"/>
      <c r="F62" s="62"/>
      <c r="G62" s="24">
        <v>1</v>
      </c>
      <c r="H62" s="72"/>
      <c r="I62" s="25"/>
    </row>
    <row r="63" spans="1:9" s="2" customFormat="1" ht="22.2" customHeight="1">
      <c r="A63" s="26" t="s">
        <v>133</v>
      </c>
      <c r="B63" s="51" t="s">
        <v>153</v>
      </c>
      <c r="C63" s="62"/>
      <c r="D63" s="62">
        <v>5</v>
      </c>
      <c r="E63" s="62"/>
      <c r="F63" s="62"/>
      <c r="G63" s="24">
        <v>5</v>
      </c>
      <c r="H63" s="72"/>
      <c r="I63" s="25"/>
    </row>
    <row r="64" spans="1:9" s="2" customFormat="1" ht="72">
      <c r="A64" s="26" t="s">
        <v>134</v>
      </c>
      <c r="B64" s="51" t="s">
        <v>135</v>
      </c>
      <c r="C64" s="62"/>
      <c r="D64" s="62">
        <v>1</v>
      </c>
      <c r="E64" s="62"/>
      <c r="F64" s="62"/>
      <c r="G64" s="24">
        <v>1</v>
      </c>
      <c r="H64" s="72"/>
      <c r="I64" s="25" t="s">
        <v>154</v>
      </c>
    </row>
    <row r="65" spans="1:9" s="2" customFormat="1" ht="90">
      <c r="A65" s="26" t="s">
        <v>136</v>
      </c>
      <c r="B65" s="51" t="s">
        <v>137</v>
      </c>
      <c r="C65" s="62"/>
      <c r="D65" s="62"/>
      <c r="E65" s="62"/>
      <c r="F65" s="62">
        <v>5</v>
      </c>
      <c r="G65" s="24">
        <v>5</v>
      </c>
      <c r="H65" s="74"/>
      <c r="I65" s="25" t="s">
        <v>155</v>
      </c>
    </row>
    <row r="66" spans="1:9" s="2" customFormat="1" ht="22.2" customHeight="1">
      <c r="C66" s="55">
        <f>SUM(C8:C65)</f>
        <v>10</v>
      </c>
      <c r="D66" s="55">
        <f>SUM(D8:D65)</f>
        <v>76</v>
      </c>
      <c r="E66" s="55">
        <f>SUM(E8:E65)</f>
        <v>41</v>
      </c>
      <c r="F66" s="55">
        <f>SUM(F8:F65)</f>
        <v>23</v>
      </c>
      <c r="G66" s="55">
        <f>SUM(G8:G65)</f>
        <v>150</v>
      </c>
      <c r="H66" s="4"/>
      <c r="I66" s="27"/>
    </row>
    <row r="67" spans="1:9" s="2" customFormat="1" ht="18">
      <c r="C67" s="29"/>
      <c r="D67" s="29"/>
      <c r="E67" s="29"/>
      <c r="F67" s="29"/>
      <c r="G67" s="29"/>
      <c r="H67" s="4"/>
      <c r="I67" s="27"/>
    </row>
  </sheetData>
  <sheetProtection algorithmName="SHA-512" hashValue="iHu8hxBT8Z/wrlQUu7Vwu2pTZ4cP8q2QR5mqrot58mfSmDcCgMDm2EOS6eKDgVrcP0EVGLgxXVrh4kBk+UPvSg==" saltValue="n8et2C9HL3IkfcVvnC6R6w==" spinCount="100000" sheet="1" objects="1" scenarios="1"/>
  <mergeCells count="25">
    <mergeCell ref="I3:I4"/>
    <mergeCell ref="B1:I1"/>
    <mergeCell ref="H22:H23"/>
    <mergeCell ref="A3:A4"/>
    <mergeCell ref="B3:B4"/>
    <mergeCell ref="C3:F3"/>
    <mergeCell ref="G3:G4"/>
    <mergeCell ref="H3:H4"/>
    <mergeCell ref="H8:H13"/>
    <mergeCell ref="H15:H20"/>
    <mergeCell ref="H25:H28"/>
    <mergeCell ref="B59:F59"/>
    <mergeCell ref="H60:H65"/>
    <mergeCell ref="B7:F7"/>
    <mergeCell ref="B45:F45"/>
    <mergeCell ref="H46:H48"/>
    <mergeCell ref="B49:F49"/>
    <mergeCell ref="B55:F55"/>
    <mergeCell ref="B34:F34"/>
    <mergeCell ref="B40:F40"/>
    <mergeCell ref="H30:H33"/>
    <mergeCell ref="H35:H39"/>
    <mergeCell ref="H41:H44"/>
    <mergeCell ref="H50:H54"/>
    <mergeCell ref="H56:H58"/>
  </mergeCells>
  <phoneticPr fontId="5" type="noConversion"/>
  <printOptions horizontalCentered="1"/>
  <pageMargins left="0.19685039370078741" right="0.19685039370078741" top="0.19685039370078741" bottom="0.19685039370078741" header="0" footer="0"/>
  <pageSetup paperSize="9" scale="51" fitToHeight="0" orientation="landscape" horizontalDpi="4294967293" r:id="rId1"/>
  <rowBreaks count="1" manualBreakCount="1">
    <brk id="44" max="12" man="1"/>
  </rowBreaks>
  <ignoredErrors>
    <ignoredError sqref="A41 A25:A26 A30:A31 A22:A23 A27:A28 A35:A39 A42:A44 A56:A58"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CDEC6-3FAF-432D-B716-DEE33BA8102A}">
  <sheetPr>
    <pageSetUpPr fitToPage="1"/>
  </sheetPr>
  <dimension ref="A3:N50"/>
  <sheetViews>
    <sheetView workbookViewId="0">
      <selection activeCell="N6" sqref="N6"/>
    </sheetView>
  </sheetViews>
  <sheetFormatPr defaultRowHeight="14.4"/>
  <cols>
    <col min="1" max="1" width="9.109375" bestFit="1" customWidth="1"/>
  </cols>
  <sheetData>
    <row r="3" spans="14:14">
      <c r="N3" s="85"/>
    </row>
    <row r="48" spans="2:4">
      <c r="B48" t="s">
        <v>138</v>
      </c>
      <c r="C48" t="s">
        <v>9</v>
      </c>
      <c r="D48" t="s">
        <v>10</v>
      </c>
    </row>
    <row r="49" spans="1:4">
      <c r="A49" t="s">
        <v>139</v>
      </c>
      <c r="B49" s="3">
        <v>0.55000000000000004</v>
      </c>
      <c r="C49" s="3">
        <v>0.3</v>
      </c>
      <c r="D49" s="3">
        <v>0.15</v>
      </c>
    </row>
    <row r="50" spans="1:4">
      <c r="A50" t="s">
        <v>158</v>
      </c>
      <c r="B50" s="3">
        <f>'2026 Paper 1'!C6+'2026 Paper 1'!D6</f>
        <v>0.57333333333333336</v>
      </c>
      <c r="C50" s="3">
        <f>'2026 Paper 1'!E6</f>
        <v>0.27333333333333332</v>
      </c>
      <c r="D50" s="3">
        <f>'2026 Paper 1'!F6</f>
        <v>0.15333333333333332</v>
      </c>
    </row>
  </sheetData>
  <sheetProtection algorithmName="SHA-512" hashValue="hi5drWA13075Qm1MJqMNW3zMyM9lpXZQioSV52ZS6l0KlMtj1zYPAyYq9hFiyWKq3GtWR9OTB3DJLLOZ+wkFpg==" saltValue="210mMqSAHgwVJyTW1GCU5w==" spinCount="100000" sheet="1" objects="1" scenario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75FD5-D935-4983-8E6C-02A364314E5C}">
  <dimension ref="A1:E9"/>
  <sheetViews>
    <sheetView zoomScale="85" zoomScaleNormal="85" workbookViewId="0">
      <selection activeCell="B16" sqref="B16"/>
    </sheetView>
  </sheetViews>
  <sheetFormatPr defaultRowHeight="14.4"/>
  <cols>
    <col min="1" max="1" width="24" bestFit="1" customWidth="1"/>
    <col min="2" max="3" width="10.5546875" bestFit="1" customWidth="1"/>
  </cols>
  <sheetData>
    <row r="1" spans="1:5" ht="33" customHeight="1">
      <c r="B1" s="2" t="s">
        <v>140</v>
      </c>
      <c r="C1" s="2" t="s">
        <v>141</v>
      </c>
    </row>
    <row r="2" spans="1:5" ht="33" customHeight="1">
      <c r="A2" s="30" t="s">
        <v>142</v>
      </c>
      <c r="B2" s="31">
        <v>24</v>
      </c>
      <c r="C2" s="31"/>
    </row>
    <row r="3" spans="1:5" ht="33" customHeight="1">
      <c r="A3" s="30" t="s">
        <v>143</v>
      </c>
      <c r="B3">
        <v>4</v>
      </c>
      <c r="C3" s="31">
        <v>19</v>
      </c>
    </row>
    <row r="4" spans="1:5" ht="33" customHeight="1">
      <c r="A4" s="30" t="s">
        <v>144</v>
      </c>
      <c r="B4" s="31">
        <v>25</v>
      </c>
      <c r="C4" s="31">
        <v>11</v>
      </c>
    </row>
    <row r="5" spans="1:5" ht="33" customHeight="1">
      <c r="A5" s="30" t="s">
        <v>145</v>
      </c>
      <c r="B5" s="31">
        <v>4</v>
      </c>
      <c r="C5" s="31">
        <v>10</v>
      </c>
    </row>
    <row r="6" spans="1:5" ht="33" customHeight="1">
      <c r="A6" s="30" t="s">
        <v>146</v>
      </c>
      <c r="B6" s="32"/>
      <c r="C6" s="31">
        <v>36</v>
      </c>
      <c r="E6" s="85"/>
    </row>
    <row r="7" spans="1:5" ht="33" customHeight="1">
      <c r="A7" s="30" t="s">
        <v>31</v>
      </c>
      <c r="B7" s="31">
        <v>16</v>
      </c>
      <c r="C7" s="31">
        <v>1</v>
      </c>
    </row>
    <row r="8" spans="1:5" ht="33" customHeight="1">
      <c r="A8" s="33" t="s">
        <v>147</v>
      </c>
      <c r="B8" s="53">
        <f>SUM(B2:B7)</f>
        <v>73</v>
      </c>
      <c r="C8" s="53">
        <f>SUM(C3:C7)</f>
        <v>77</v>
      </c>
      <c r="D8" s="6">
        <f>B8+C8</f>
        <v>150</v>
      </c>
    </row>
    <row r="9" spans="1:5" ht="33" customHeight="1">
      <c r="B9" s="54">
        <f>B8/150</f>
        <v>0.48666666666666669</v>
      </c>
      <c r="C9" s="54">
        <f>C8/150</f>
        <v>0.51333333333333331</v>
      </c>
    </row>
  </sheetData>
  <sheetProtection algorithmName="SHA-512" hashValue="lOYRNysolno4EdP5nXvMb0gRejAiYj0oJu/PfL9F7Vdj6Nahe/iEfVxxG2VV3tmb2ALABs3EgAYWpnFd1gVP/w==" saltValue="qagq2ND3B/55w7/3mI4MVA=="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67F0F-A0B6-47C6-B356-3CA77C2941F4}">
  <dimension ref="A1:E5"/>
  <sheetViews>
    <sheetView workbookViewId="0">
      <selection activeCell="F40" sqref="F40"/>
    </sheetView>
  </sheetViews>
  <sheetFormatPr defaultRowHeight="14.4"/>
  <sheetData>
    <row r="1" spans="1:5">
      <c r="A1" s="3"/>
    </row>
    <row r="3" spans="1:5">
      <c r="C3" t="s">
        <v>148</v>
      </c>
      <c r="D3" t="s">
        <v>9</v>
      </c>
      <c r="E3" t="s">
        <v>10</v>
      </c>
    </row>
    <row r="4" spans="1:5">
      <c r="A4" s="3">
        <f>'2026 Paper 1'!C5</f>
        <v>0.2</v>
      </c>
      <c r="B4" s="3">
        <f>'2026 Paper 1'!D5</f>
        <v>0.35</v>
      </c>
      <c r="C4" s="3">
        <f>A4+B4</f>
        <v>0.55000000000000004</v>
      </c>
      <c r="D4" s="3">
        <f>'2026 Paper 1'!E5</f>
        <v>0.3</v>
      </c>
      <c r="E4" s="3">
        <f>'2026 Paper 1'!F5</f>
        <v>0.15</v>
      </c>
    </row>
    <row r="5" spans="1:5">
      <c r="A5" s="3">
        <f>'2026 Paper 1'!C6</f>
        <v>6.6666666666666666E-2</v>
      </c>
      <c r="B5" s="3">
        <f>'2026 Paper 1'!D6</f>
        <v>0.50666666666666671</v>
      </c>
      <c r="C5" s="3">
        <f>A5+B5</f>
        <v>0.57333333333333336</v>
      </c>
      <c r="D5" s="3">
        <f>'2026 Paper 1'!E6</f>
        <v>0.27333333333333332</v>
      </c>
      <c r="E5" s="3">
        <f>'2026 Paper 1'!F6</f>
        <v>0.15333333333333332</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C1A230E3D7FD648B032618CC5FCDBF1" ma:contentTypeVersion="16" ma:contentTypeDescription="Create a new document." ma:contentTypeScope="" ma:versionID="140b20ff2d762ed8081053ef6dc36b43">
  <xsd:schema xmlns:xsd="http://www.w3.org/2001/XMLSchema" xmlns:xs="http://www.w3.org/2001/XMLSchema" xmlns:p="http://schemas.microsoft.com/office/2006/metadata/properties" xmlns:ns2="fc2b5a75-801f-4b08-880e-c842f01de18e" xmlns:ns3="ea65cdaa-dd3e-4b35-84ea-4e495e348b1d" targetNamespace="http://schemas.microsoft.com/office/2006/metadata/properties" ma:root="true" ma:fieldsID="85c5f5196b7e67e8342eb9dd58456a35" ns2:_="" ns3:_="">
    <xsd:import namespace="fc2b5a75-801f-4b08-880e-c842f01de18e"/>
    <xsd:import namespace="ea65cdaa-dd3e-4b35-84ea-4e495e348b1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2b5a75-801f-4b08-880e-c842f01de1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b50af62-ae01-4ca2-8b77-3f3f1a2f936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65cdaa-dd3e-4b35-84ea-4e495e348b1d"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7f62fa2-577b-423f-9467-dec38cd3227e}" ma:internalName="TaxCatchAll" ma:showField="CatchAllData" ma:web="ea65cdaa-dd3e-4b35-84ea-4e495e348b1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a65cdaa-dd3e-4b35-84ea-4e495e348b1d" xsi:nil="true"/>
    <lcf76f155ced4ddcb4097134ff3c332f xmlns="fc2b5a75-801f-4b08-880e-c842f01de18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FAB0F3C-A524-4C13-861D-A71DD6A3757F}">
  <ds:schemaRefs>
    <ds:schemaRef ds:uri="http://schemas.microsoft.com/sharepoint/v3/contenttype/forms"/>
  </ds:schemaRefs>
</ds:datastoreItem>
</file>

<file path=customXml/itemProps2.xml><?xml version="1.0" encoding="utf-8"?>
<ds:datastoreItem xmlns:ds="http://schemas.openxmlformats.org/officeDocument/2006/customXml" ds:itemID="{168B72E7-5D59-4992-AECC-C57B2AC55C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2b5a75-801f-4b08-880e-c842f01de18e"/>
    <ds:schemaRef ds:uri="ea65cdaa-dd3e-4b35-84ea-4e495e348b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DD9C5EE-22A5-41D6-9DA6-411C627D265B}">
  <ds:schemaRefs>
    <ds:schemaRef ds:uri="http://schemas.microsoft.com/office/infopath/2007/PartnerControls"/>
    <ds:schemaRef ds:uri="http://schemas.openxmlformats.org/package/2006/metadata/core-properties"/>
    <ds:schemaRef ds:uri="http://schemas.microsoft.com/office/2006/documentManagement/types"/>
    <ds:schemaRef ds:uri="fc2b5a75-801f-4b08-880e-c842f01de18e"/>
    <ds:schemaRef ds:uri="ea65cdaa-dd3e-4b35-84ea-4e495e348b1d"/>
    <ds:schemaRef ds:uri="http://purl.org/dc/dcmitype/"/>
    <ds:schemaRef ds:uri="http://purl.org/dc/terms/"/>
    <ds:schemaRef ds:uri="http://purl.org/dc/elements/1.1/"/>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2026 Paper 1</vt:lpstr>
      <vt:lpstr>Graph</vt:lpstr>
      <vt:lpstr>Gr 11 vs Gr 12</vt:lpstr>
      <vt:lpstr>Graph combining Kn and RP</vt:lpstr>
      <vt:lpstr>'2026 Paper 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Bonita Morgan</cp:lastModifiedBy>
  <cp:revision/>
  <dcterms:created xsi:type="dcterms:W3CDTF">2020-11-14T17:51:52Z</dcterms:created>
  <dcterms:modified xsi:type="dcterms:W3CDTF">2026-10-30T09:50:27Z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0x0101007C1A230E3D7FD648B032618CC5FCDBF1</vt:lpwstr>
  </property>
  <property fmtid="{D5CDD505-2E9C-101B-9397-08002B2CF9AE}" pid="3" name="MediaServiceImageTags">
    <vt:lpwstr/>
  </property>
</Properties>
</file>