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66925"/>
  <mc:AlternateContent xmlns:mc="http://schemas.openxmlformats.org/markup-compatibility/2006">
    <mc:Choice Requires="x15">
      <x15ac:absPath xmlns:x15ac="http://schemas.microsoft.com/office/spreadsheetml/2010/11/ac" url="https://theanswerseries-my.sharepoint.com/personal/jenny_theanswerseries_co_za/Documents/AMESA Matric Review/2024 Matric Review/"/>
    </mc:Choice>
  </mc:AlternateContent>
  <xr:revisionPtr revIDLastSave="0" documentId="8_{2DDD3E86-11BE-4C03-AD3A-075FE523CF6E}" xr6:coauthVersionLast="47" xr6:coauthVersionMax="47" xr10:uidLastSave="{00000000-0000-0000-0000-000000000000}"/>
  <bookViews>
    <workbookView xWindow="-108" yWindow="-108" windowWidth="23256" windowHeight="12576" xr2:uid="{28649C6E-4368-4ED3-81B8-28FB8075C4CC}"/>
  </bookViews>
  <sheets>
    <sheet name="2024 Paper 2" sheetId="1" r:id="rId1"/>
    <sheet name="Sheet1" sheetId="2" r:id="rId2"/>
  </sheets>
  <definedNames>
    <definedName name="_xlnm.Print_Titles" localSheetId="0">'2024 Paper 2'!$1:$6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6" i="1" l="1"/>
  <c r="E6" i="1" s="1"/>
  <c r="F6" i="1" l="1"/>
  <c r="C6" i="1"/>
  <c r="D6" i="1"/>
  <c r="D82" i="1"/>
  <c r="D83" i="1" s="1"/>
  <c r="E82" i="1"/>
  <c r="E83" i="1" s="1"/>
  <c r="F82" i="1"/>
  <c r="F83" i="1" s="1"/>
  <c r="G82" i="1"/>
  <c r="C82" i="1"/>
  <c r="C83" i="1" s="1"/>
  <c r="D79" i="1"/>
  <c r="E79" i="1"/>
  <c r="F79" i="1"/>
  <c r="G79" i="1"/>
  <c r="C79" i="1"/>
  <c r="D76" i="1"/>
  <c r="D77" i="1" s="1"/>
  <c r="E76" i="1"/>
  <c r="E77" i="1" s="1"/>
  <c r="F76" i="1"/>
  <c r="F77" i="1" s="1"/>
  <c r="C76" i="1"/>
  <c r="C77" i="1" s="1"/>
  <c r="D69" i="1"/>
  <c r="E69" i="1"/>
  <c r="F69" i="1"/>
  <c r="G69" i="1"/>
  <c r="C69" i="1"/>
  <c r="H64" i="1"/>
  <c r="D2" i="2" l="1"/>
  <c r="C2" i="2"/>
  <c r="B2" i="2"/>
  <c r="D80" i="1" l="1"/>
  <c r="E80" i="1"/>
  <c r="F80" i="1"/>
  <c r="C80" i="1"/>
  <c r="G76" i="1"/>
  <c r="D73" i="1"/>
  <c r="D74" i="1" s="1"/>
  <c r="E73" i="1"/>
  <c r="E74" i="1" s="1"/>
  <c r="F73" i="1"/>
  <c r="F74" i="1" s="1"/>
  <c r="G73" i="1"/>
  <c r="C73" i="1"/>
  <c r="C74" i="1" s="1"/>
  <c r="H8" i="1" l="1"/>
  <c r="H60" i="1"/>
  <c r="H57" i="1"/>
  <c r="L11" i="1" s="1"/>
  <c r="H48" i="1"/>
  <c r="H42" i="1"/>
  <c r="H37" i="1"/>
  <c r="L10" i="1" s="1"/>
  <c r="H30" i="1"/>
  <c r="H22" i="1"/>
  <c r="H15" i="1"/>
  <c r="H54" i="1"/>
  <c r="C3" i="2" l="1"/>
  <c r="D3" i="2"/>
  <c r="L9" i="1"/>
  <c r="L8" i="1"/>
  <c r="B3" i="2" l="1"/>
  <c r="L12" i="1"/>
</calcChain>
</file>

<file path=xl/sharedStrings.xml><?xml version="1.0" encoding="utf-8"?>
<sst xmlns="http://schemas.openxmlformats.org/spreadsheetml/2006/main" count="175" uniqueCount="160">
  <si>
    <t>Procedure</t>
  </si>
  <si>
    <t>Marks</t>
  </si>
  <si>
    <t>Topic</t>
  </si>
  <si>
    <t>Comments</t>
  </si>
  <si>
    <t>Q. no</t>
  </si>
  <si>
    <t>Allocation of marks to cognitive levels</t>
  </si>
  <si>
    <t>Q1:</t>
  </si>
  <si>
    <t>Q2:</t>
  </si>
  <si>
    <t>Q3:</t>
  </si>
  <si>
    <t>Q4:</t>
  </si>
  <si>
    <t>Q5:</t>
  </si>
  <si>
    <t>Q6:</t>
  </si>
  <si>
    <t>Q7:</t>
  </si>
  <si>
    <t>Q8:</t>
  </si>
  <si>
    <t>Q9:</t>
  </si>
  <si>
    <t>Q10:</t>
  </si>
  <si>
    <t>Total</t>
  </si>
  <si>
    <t>Statistics &amp; Regression</t>
  </si>
  <si>
    <t>Analytical Geometry</t>
  </si>
  <si>
    <t>Trigonometry</t>
  </si>
  <si>
    <t>Euclidean Geometry</t>
  </si>
  <si>
    <t>Analytical Geometry [20]</t>
  </si>
  <si>
    <t>5.1.1</t>
  </si>
  <si>
    <t>5.1.2</t>
  </si>
  <si>
    <t>5.1.3</t>
  </si>
  <si>
    <t>Kn</t>
  </si>
  <si>
    <t>RP</t>
  </si>
  <si>
    <t>CP</t>
  </si>
  <si>
    <t>PS</t>
  </si>
  <si>
    <t>Trigonometry [12]</t>
  </si>
  <si>
    <t>6.3.1</t>
  </si>
  <si>
    <t>6.3.2</t>
  </si>
  <si>
    <t>Euclidean Geometry [15]</t>
  </si>
  <si>
    <t>20 ± 3</t>
  </si>
  <si>
    <t>40 ± 3</t>
  </si>
  <si>
    <t>50 ± 3</t>
  </si>
  <si>
    <t>2.1</t>
  </si>
  <si>
    <t>3.1</t>
  </si>
  <si>
    <t>3.2</t>
  </si>
  <si>
    <t>3.3</t>
  </si>
  <si>
    <t>3.4</t>
  </si>
  <si>
    <t>3.5</t>
  </si>
  <si>
    <t>3.6</t>
  </si>
  <si>
    <t>3.7</t>
  </si>
  <si>
    <t>4.1</t>
  </si>
  <si>
    <t>4.2</t>
  </si>
  <si>
    <t>4.3</t>
  </si>
  <si>
    <t>4.4</t>
  </si>
  <si>
    <t>4.5</t>
  </si>
  <si>
    <t>4.6</t>
  </si>
  <si>
    <t>7.1</t>
  </si>
  <si>
    <t>7.2</t>
  </si>
  <si>
    <t>8.1</t>
  </si>
  <si>
    <t>8.2</t>
  </si>
  <si>
    <t>9.1</t>
  </si>
  <si>
    <t>9.2</t>
  </si>
  <si>
    <t>10.1</t>
  </si>
  <si>
    <t>Statistics and regression</t>
  </si>
  <si>
    <t>Grade 11 vs Grade 12 Content</t>
  </si>
  <si>
    <t>Grade 11</t>
  </si>
  <si>
    <t>Grade 12</t>
  </si>
  <si>
    <t>Statistics and Regression</t>
  </si>
  <si>
    <t>Kn + RP</t>
  </si>
  <si>
    <t>Proposed</t>
  </si>
  <si>
    <t>Actual</t>
  </si>
  <si>
    <t>AMESA Matric Maths Review 2024 - Paper 2</t>
  </si>
  <si>
    <t>Statistics &amp; Regression [10]</t>
  </si>
  <si>
    <t>Analytical Geometry [19]</t>
  </si>
  <si>
    <t>Trigonometry [18]</t>
  </si>
  <si>
    <t>6.1.2</t>
  </si>
  <si>
    <t>6.1.1</t>
  </si>
  <si>
    <t>Trigonometry [11]</t>
  </si>
  <si>
    <t>7.3.1</t>
  </si>
  <si>
    <t>7.3.2</t>
  </si>
  <si>
    <t>Euclidean Geometry [6]</t>
  </si>
  <si>
    <t>10.2.1</t>
  </si>
  <si>
    <t>10.2.2</t>
  </si>
  <si>
    <t>Q11:</t>
  </si>
  <si>
    <t>Euclidean Geometry [20]</t>
  </si>
  <si>
    <t>1.1</t>
  </si>
  <si>
    <t>1.2</t>
  </si>
  <si>
    <t>1.3</t>
  </si>
  <si>
    <t>1.4</t>
  </si>
  <si>
    <t>1.5</t>
  </si>
  <si>
    <t>1.6</t>
  </si>
  <si>
    <t>2.2</t>
  </si>
  <si>
    <t>2.3</t>
  </si>
  <si>
    <t>2.4</t>
  </si>
  <si>
    <t>2.5</t>
  </si>
  <si>
    <t>2.6</t>
  </si>
  <si>
    <t>5.2</t>
  </si>
  <si>
    <t>6.2</t>
  </si>
  <si>
    <t>7.4</t>
  </si>
  <si>
    <t>11.1</t>
  </si>
  <si>
    <t>11.2</t>
  </si>
  <si>
    <t>11.3</t>
  </si>
  <si>
    <t>11.4</t>
  </si>
  <si>
    <t>Least squares regression line</t>
  </si>
  <si>
    <t>Correlation coefficient</t>
  </si>
  <si>
    <t>Predict number of push-ups</t>
  </si>
  <si>
    <t>Mean number of push-ups</t>
  </si>
  <si>
    <t>Standard deviation</t>
  </si>
  <si>
    <t>Possible increase</t>
  </si>
  <si>
    <t>Median</t>
  </si>
  <si>
    <t>Lower quartile</t>
  </si>
  <si>
    <t>Interquartile range</t>
  </si>
  <si>
    <t>Box and whisker</t>
  </si>
  <si>
    <t>Percentage work from home</t>
  </si>
  <si>
    <t>Minutes work from home</t>
  </si>
  <si>
    <t>Gradient of DC</t>
  </si>
  <si>
    <t>Equation of DC</t>
  </si>
  <si>
    <t>Length of DC</t>
  </si>
  <si>
    <t>Ratio of areas</t>
  </si>
  <si>
    <t>Coordinates of A</t>
  </si>
  <si>
    <t>Ratio DB / DC</t>
  </si>
  <si>
    <t>Coordinates of L</t>
  </si>
  <si>
    <t>Equation of ST</t>
  </si>
  <si>
    <t>Equation of circle</t>
  </si>
  <si>
    <t>Size of angle L</t>
  </si>
  <si>
    <t>cos A</t>
  </si>
  <si>
    <t>cos 2A</t>
  </si>
  <si>
    <t>sin(A - B)</t>
  </si>
  <si>
    <t>Expression in terms of p</t>
  </si>
  <si>
    <t>cos(x + y)</t>
  </si>
  <si>
    <t>Identity</t>
  </si>
  <si>
    <t>Equation</t>
  </si>
  <si>
    <t>Maximum value of g</t>
  </si>
  <si>
    <t>Smallest value of x</t>
  </si>
  <si>
    <t>Asymptote of f</t>
  </si>
  <si>
    <t>Period of g</t>
  </si>
  <si>
    <t>Draw g</t>
  </si>
  <si>
    <t>General solution</t>
  </si>
  <si>
    <t>Trigonometry [9]</t>
  </si>
  <si>
    <t>Length of AC</t>
  </si>
  <si>
    <t>Length of DE</t>
  </si>
  <si>
    <t>Prove AD = DC</t>
  </si>
  <si>
    <t>Theorem</t>
  </si>
  <si>
    <t>OR : WS = 1 : 2</t>
  </si>
  <si>
    <t>ST = 15</t>
  </si>
  <si>
    <t>Four angles equal to x</t>
  </si>
  <si>
    <t>Prove AG.AD = AC.AF</t>
  </si>
  <si>
    <t>Prove similarity</t>
  </si>
  <si>
    <t>Large data set to enter.</t>
  </si>
  <si>
    <t>If they give the answer in hours will they get full marks?</t>
  </si>
  <si>
    <t>Must they show the step with squaring each individual bracket seeing as the answer has been given?</t>
  </si>
  <si>
    <t>Many candidates might lose the 2 in the denominator.</t>
  </si>
  <si>
    <t>Lots of CA marking needed.</t>
  </si>
  <si>
    <r>
      <t xml:space="preserve">PT </t>
    </r>
    <r>
      <rPr>
        <sz val="12"/>
        <color rgb="FF000000"/>
        <rFont val="Symbol"/>
        <family val="1"/>
        <charset val="2"/>
      </rPr>
      <t>^</t>
    </r>
    <r>
      <rPr>
        <sz val="12"/>
        <color rgb="FF000000"/>
        <rFont val="Arial"/>
        <family val="2"/>
      </rPr>
      <t xml:space="preserve"> RT</t>
    </r>
  </si>
  <si>
    <r>
      <t>Value of angle A</t>
    </r>
    <r>
      <rPr>
        <vertAlign val="subscript"/>
        <sz val="12"/>
        <color rgb="FF000000"/>
        <rFont val="Arial"/>
        <family val="2"/>
      </rPr>
      <t>1</t>
    </r>
  </si>
  <si>
    <r>
      <t>Prove GF</t>
    </r>
    <r>
      <rPr>
        <vertAlign val="superscript"/>
        <sz val="12"/>
        <rFont val="Arial"/>
        <family val="2"/>
      </rPr>
      <t>2</t>
    </r>
  </si>
  <si>
    <t>Answer only, full marks? 
Many different methods. 
How much working needs to be shown?</t>
  </si>
  <si>
    <t>How much working needs to be done.
This can be done by inspection.</t>
  </si>
  <si>
    <t>The position of 16 on the diagram looks as if it could be for DE. 
The right angle markings have slipped in the answer book.</t>
  </si>
  <si>
    <r>
      <t>Might have been easier if they had said angle B = twice angle A</t>
    </r>
    <r>
      <rPr>
        <vertAlign val="subscript"/>
        <sz val="12"/>
        <color theme="1"/>
        <rFont val="Arial"/>
        <family val="2"/>
      </rPr>
      <t>1</t>
    </r>
    <r>
      <rPr>
        <sz val="12"/>
        <color theme="1"/>
        <rFont val="Arial"/>
        <family val="2"/>
      </rPr>
      <t>.</t>
    </r>
  </si>
  <si>
    <t>Will be difficult to mark. 
There was no sketch on the page for 11.4 - problem for learner and for marker.</t>
  </si>
  <si>
    <t>Travel for an hour or more means you have to subtract 25, not 26.
The English and Arikaans question papers differ. English says "… who travel for an hour or more …", while Afrikaans says "…wat langer as 'n uur werk toe reis …".</t>
  </si>
  <si>
    <t>Many different ways of doing this using Analytical or Euclidean geometry.</t>
  </si>
  <si>
    <t>A number of different ways of doing this using Analytical or Euclidean geometry.</t>
  </si>
  <si>
    <t>A grid would have helped in this question.</t>
  </si>
  <si>
    <t>Do learners know that they can get this straight from the data that they put into the calculator in the beginning?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</si>
</sst>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sz val="38"/>
      <color theme="0"/>
      <name val="Montserrat Semi Bold"/>
      <family val="3"/>
    </font>
    <font>
      <b/>
      <sz val="8.5"/>
      <color rgb="FF000000"/>
      <name val="Arial"/>
      <family val="2"/>
    </font>
    <font>
      <sz val="14"/>
      <color theme="0"/>
      <name val="Times New Roman"/>
      <family val="1"/>
    </font>
    <font>
      <sz val="14"/>
      <color theme="1"/>
      <name val="Calibri"/>
      <family val="2"/>
      <scheme val="minor"/>
    </font>
    <font>
      <sz val="14"/>
      <color theme="0"/>
      <name val="Calibri"/>
      <family val="2"/>
      <scheme val="minor"/>
    </font>
    <font>
      <sz val="8.5"/>
      <name val="Arial"/>
      <family val="2"/>
    </font>
    <font>
      <sz val="8"/>
      <name val="Calibri"/>
      <family val="2"/>
      <scheme val="minor"/>
    </font>
    <font>
      <sz val="9"/>
      <color rgb="FF000000"/>
      <name val="Arial"/>
      <family val="2"/>
    </font>
    <font>
      <sz val="9"/>
      <color theme="1"/>
      <name val="Calibri"/>
      <family val="2"/>
      <scheme val="minor"/>
    </font>
    <font>
      <sz val="9"/>
      <name val="Arial"/>
      <family val="2"/>
    </font>
    <font>
      <b/>
      <sz val="14"/>
      <color theme="0"/>
      <name val="Times New Roman"/>
      <family val="1"/>
    </font>
    <font>
      <sz val="12"/>
      <color rgb="FF000000"/>
      <name val="Arial"/>
      <family val="2"/>
    </font>
    <font>
      <sz val="12"/>
      <color theme="1"/>
      <name val="Calibri"/>
      <family val="2"/>
      <scheme val="minor"/>
    </font>
    <font>
      <sz val="12"/>
      <name val="Arial"/>
      <family val="2"/>
    </font>
    <font>
      <sz val="12"/>
      <color rgb="FF000000"/>
      <name val="Symbol"/>
      <family val="1"/>
      <charset val="2"/>
    </font>
    <font>
      <vertAlign val="subscript"/>
      <sz val="12"/>
      <color rgb="FF000000"/>
      <name val="Arial"/>
      <family val="2"/>
    </font>
    <font>
      <sz val="12"/>
      <name val="Arial"/>
      <family val="1"/>
      <charset val="2"/>
    </font>
    <font>
      <vertAlign val="superscript"/>
      <sz val="12"/>
      <name val="Arial"/>
      <family val="2"/>
    </font>
    <font>
      <sz val="12"/>
      <color theme="1"/>
      <name val="Arial"/>
      <family val="2"/>
    </font>
    <font>
      <sz val="12"/>
      <color theme="0"/>
      <name val="Arial"/>
      <family val="2"/>
    </font>
    <font>
      <sz val="12"/>
      <color rgb="FFE60000"/>
      <name val="Arial"/>
      <family val="2"/>
    </font>
    <font>
      <b/>
      <sz val="12"/>
      <color rgb="FFFF0000"/>
      <name val="Calibri"/>
      <family val="2"/>
      <scheme val="minor"/>
    </font>
    <font>
      <sz val="12"/>
      <color rgb="FFFF0000"/>
      <name val="Calibri"/>
      <family val="2"/>
      <scheme val="minor"/>
    </font>
    <font>
      <b/>
      <sz val="12"/>
      <color theme="1"/>
      <name val="Calibri"/>
      <family val="2"/>
      <scheme val="minor"/>
    </font>
    <font>
      <sz val="16"/>
      <color theme="0"/>
      <name val="Calibri"/>
      <family val="2"/>
      <scheme val="minor"/>
    </font>
    <font>
      <b/>
      <sz val="14"/>
      <color rgb="FFFFFFFF"/>
      <name val="Times New Roman"/>
      <family val="1"/>
    </font>
    <font>
      <vertAlign val="subscript"/>
      <sz val="12"/>
      <color theme="1"/>
      <name val="Arial"/>
      <family val="2"/>
    </font>
  </fonts>
  <fills count="5">
    <fill>
      <patternFill patternType="none"/>
    </fill>
    <fill>
      <patternFill patternType="gray125"/>
    </fill>
    <fill>
      <patternFill patternType="solid">
        <fgColor rgb="FFFF0000"/>
        <bgColor indexed="64"/>
      </patternFill>
    </fill>
    <fill>
      <patternFill patternType="solid">
        <fgColor theme="0" tint="-0.14999847407452621"/>
        <bgColor indexed="64"/>
      </patternFill>
    </fill>
    <fill>
      <patternFill patternType="solid">
        <fgColor theme="1" tint="0.499984740745262"/>
        <bgColor indexed="64"/>
      </patternFill>
    </fill>
  </fills>
  <borders count="11">
    <border>
      <left/>
      <right/>
      <top/>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top style="thin">
        <color theme="1" tint="0.499984740745262"/>
      </top>
      <bottom style="thin">
        <color theme="1" tint="0.499984740745262"/>
      </bottom>
      <diagonal/>
    </border>
    <border>
      <left/>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diagonal/>
    </border>
    <border>
      <left style="thin">
        <color theme="1" tint="0.499984740745262"/>
      </left>
      <right style="thin">
        <color theme="1" tint="0.499984740745262"/>
      </right>
      <top/>
      <bottom/>
      <diagonal/>
    </border>
    <border>
      <left style="thin">
        <color theme="1" tint="0.499984740745262"/>
      </left>
      <right style="thin">
        <color theme="1" tint="0.499984740745262"/>
      </right>
      <top/>
      <bottom style="thin">
        <color theme="1" tint="0.499984740745262"/>
      </bottom>
      <diagonal/>
    </border>
    <border>
      <left style="thin">
        <color indexed="64"/>
      </left>
      <right style="thin">
        <color indexed="64"/>
      </right>
      <top style="thin">
        <color indexed="64"/>
      </top>
      <bottom style="thin">
        <color indexed="64"/>
      </bottom>
      <diagonal/>
    </border>
    <border>
      <left style="thin">
        <color theme="1" tint="0.499984740745262"/>
      </left>
      <right/>
      <top style="thin">
        <color theme="1" tint="0.499984740745262"/>
      </top>
      <bottom/>
      <diagonal/>
    </border>
    <border>
      <left style="thin">
        <color theme="1" tint="0.499984740745262"/>
      </left>
      <right/>
      <top/>
      <bottom/>
      <diagonal/>
    </border>
  </borders>
  <cellStyleXfs count="2">
    <xf numFmtId="0" fontId="0" fillId="0" borderId="0"/>
    <xf numFmtId="9" fontId="1" fillId="0" borderId="0" applyFont="0" applyFill="0" applyBorder="0" applyAlignment="0" applyProtection="0"/>
  </cellStyleXfs>
  <cellXfs count="79">
    <xf numFmtId="0" fontId="0" fillId="0" borderId="0" xfId="0"/>
    <xf numFmtId="0" fontId="0" fillId="0" borderId="0" xfId="0" applyAlignment="1">
      <alignment horizontal="center" vertical="center"/>
    </xf>
    <xf numFmtId="0" fontId="0" fillId="0" borderId="0" xfId="0" applyAlignment="1">
      <alignment wrapText="1"/>
    </xf>
    <xf numFmtId="0" fontId="0" fillId="3" borderId="1" xfId="0" applyFill="1" applyBorder="1"/>
    <xf numFmtId="0" fontId="3" fillId="4" borderId="1" xfId="0" applyFont="1" applyFill="1" applyBorder="1"/>
    <xf numFmtId="0" fontId="6" fillId="2" borderId="1" xfId="0" applyFont="1" applyFill="1" applyBorder="1"/>
    <xf numFmtId="0" fontId="7" fillId="3" borderId="0" xfId="0" applyFont="1" applyFill="1"/>
    <xf numFmtId="0" fontId="7" fillId="0" borderId="0" xfId="0" applyFont="1"/>
    <xf numFmtId="0" fontId="8" fillId="2" borderId="1" xfId="0" applyFont="1" applyFill="1" applyBorder="1"/>
    <xf numFmtId="0" fontId="0" fillId="3" borderId="1" xfId="0" applyFill="1" applyBorder="1" applyAlignment="1">
      <alignment wrapText="1"/>
    </xf>
    <xf numFmtId="0" fontId="3" fillId="4" borderId="1" xfId="0" applyFont="1" applyFill="1" applyBorder="1" applyAlignment="1">
      <alignment wrapText="1"/>
    </xf>
    <xf numFmtId="0" fontId="2" fillId="3" borderId="1" xfId="0" applyFont="1" applyFill="1" applyBorder="1" applyAlignment="1">
      <alignment horizontal="center" vertical="top"/>
    </xf>
    <xf numFmtId="9" fontId="0" fillId="3" borderId="1" xfId="1" applyFont="1" applyFill="1" applyBorder="1" applyAlignment="1">
      <alignment horizontal="center" vertical="top"/>
    </xf>
    <xf numFmtId="0" fontId="0" fillId="3" borderId="1" xfId="0" applyFill="1" applyBorder="1" applyAlignment="1">
      <alignment horizontal="center" vertical="top"/>
    </xf>
    <xf numFmtId="0" fontId="0" fillId="0" borderId="0" xfId="0" applyAlignment="1">
      <alignment horizontal="center" vertical="top"/>
    </xf>
    <xf numFmtId="0" fontId="6" fillId="2" borderId="1" xfId="0" applyFont="1" applyFill="1" applyBorder="1" applyAlignment="1">
      <alignment horizontal="center" vertical="center"/>
    </xf>
    <xf numFmtId="0" fontId="6" fillId="2" borderId="3" xfId="0" applyFont="1" applyFill="1" applyBorder="1" applyAlignment="1">
      <alignment horizontal="center" vertical="center"/>
    </xf>
    <xf numFmtId="0" fontId="6" fillId="2" borderId="4" xfId="0" applyFont="1" applyFill="1" applyBorder="1" applyAlignment="1">
      <alignment horizontal="center" vertical="center"/>
    </xf>
    <xf numFmtId="0" fontId="8" fillId="2" borderId="1" xfId="0" applyFont="1" applyFill="1" applyBorder="1" applyAlignment="1">
      <alignment horizontal="center" vertical="center"/>
    </xf>
    <xf numFmtId="0" fontId="0" fillId="2" borderId="1" xfId="0" applyFill="1" applyBorder="1" applyAlignment="1">
      <alignment horizontal="center" vertical="center"/>
    </xf>
    <xf numFmtId="0" fontId="0" fillId="2" borderId="1" xfId="0" applyFill="1" applyBorder="1" applyAlignment="1">
      <alignment vertical="center"/>
    </xf>
    <xf numFmtId="0" fontId="9" fillId="0" borderId="1" xfId="0" applyFont="1" applyBorder="1" applyAlignment="1">
      <alignment vertical="center"/>
    </xf>
    <xf numFmtId="0" fontId="0" fillId="0" borderId="0" xfId="0" applyAlignment="1">
      <alignment horizontal="center"/>
    </xf>
    <xf numFmtId="9" fontId="0" fillId="0" borderId="0" xfId="0" applyNumberFormat="1" applyAlignment="1">
      <alignment horizontal="center"/>
    </xf>
    <xf numFmtId="0" fontId="2" fillId="0" borderId="0" xfId="0" applyFont="1"/>
    <xf numFmtId="0" fontId="7" fillId="3" borderId="0" xfId="0" applyFont="1" applyFill="1" applyAlignment="1">
      <alignment horizontal="left" indent="1"/>
    </xf>
    <xf numFmtId="0" fontId="11" fillId="0" borderId="0" xfId="0" applyFont="1" applyAlignment="1">
      <alignment horizontal="left" vertical="center" wrapText="1"/>
    </xf>
    <xf numFmtId="0" fontId="13" fillId="0" borderId="0" xfId="0" applyFont="1" applyAlignment="1">
      <alignment vertical="center"/>
    </xf>
    <xf numFmtId="0" fontId="12" fillId="0" borderId="0" xfId="0" applyFont="1" applyAlignment="1">
      <alignment horizontal="center" vertical="center"/>
    </xf>
    <xf numFmtId="0" fontId="11" fillId="0" borderId="0" xfId="0" applyFont="1" applyAlignment="1">
      <alignment horizontal="center" vertical="center" wrapText="1"/>
    </xf>
    <xf numFmtId="0" fontId="12" fillId="0" borderId="0" xfId="0" applyFont="1" applyAlignment="1">
      <alignment wrapText="1"/>
    </xf>
    <xf numFmtId="0" fontId="14" fillId="2" borderId="1" xfId="0" applyFont="1" applyFill="1" applyBorder="1" applyAlignment="1">
      <alignment vertical="center"/>
    </xf>
    <xf numFmtId="0" fontId="14" fillId="2" borderId="2" xfId="0" applyFont="1" applyFill="1" applyBorder="1" applyAlignment="1">
      <alignment vertical="center"/>
    </xf>
    <xf numFmtId="0" fontId="15" fillId="0" borderId="1" xfId="0" applyFont="1" applyBorder="1" applyAlignment="1">
      <alignment horizontal="left" vertical="center" wrapText="1"/>
    </xf>
    <xf numFmtId="0" fontId="15" fillId="0" borderId="1" xfId="0" applyFont="1" applyBorder="1" applyAlignment="1">
      <alignment vertical="center" wrapText="1"/>
    </xf>
    <xf numFmtId="0" fontId="16" fillId="0" borderId="1" xfId="0" applyFont="1" applyBorder="1" applyAlignment="1">
      <alignment horizontal="center" vertical="center"/>
    </xf>
    <xf numFmtId="0" fontId="15" fillId="0" borderId="1" xfId="0" applyFont="1" applyBorder="1" applyAlignment="1">
      <alignment horizontal="center" vertical="center" wrapText="1"/>
    </xf>
    <xf numFmtId="0" fontId="17" fillId="0" borderId="1" xfId="0" applyFont="1" applyBorder="1" applyAlignment="1">
      <alignment vertical="center" wrapText="1"/>
    </xf>
    <xf numFmtId="0" fontId="15" fillId="0" borderId="6" xfId="0" applyFont="1" applyBorder="1" applyAlignment="1">
      <alignment vertical="center" wrapText="1"/>
    </xf>
    <xf numFmtId="0" fontId="17" fillId="0" borderId="1" xfId="0" applyFont="1" applyBorder="1" applyAlignment="1">
      <alignment vertical="center"/>
    </xf>
    <xf numFmtId="0" fontId="20" fillId="0" borderId="1" xfId="0" applyFont="1" applyBorder="1" applyAlignment="1">
      <alignment vertical="center"/>
    </xf>
    <xf numFmtId="0" fontId="22" fillId="0" borderId="1" xfId="0" applyFont="1" applyBorder="1" applyAlignment="1">
      <alignment wrapText="1"/>
    </xf>
    <xf numFmtId="0" fontId="23" fillId="2" borderId="1" xfId="0" applyFont="1" applyFill="1" applyBorder="1" applyAlignment="1">
      <alignment wrapText="1"/>
    </xf>
    <xf numFmtId="0" fontId="22" fillId="2" borderId="1" xfId="0" applyFont="1" applyFill="1" applyBorder="1" applyAlignment="1">
      <alignment wrapText="1"/>
    </xf>
    <xf numFmtId="0" fontId="22" fillId="0" borderId="0" xfId="0" applyFont="1" applyAlignment="1">
      <alignment wrapText="1"/>
    </xf>
    <xf numFmtId="0" fontId="16" fillId="0" borderId="0" xfId="0" applyFont="1"/>
    <xf numFmtId="0" fontId="25" fillId="0" borderId="0" xfId="0" applyFont="1" applyAlignment="1">
      <alignment horizontal="center" vertical="top"/>
    </xf>
    <xf numFmtId="0" fontId="16" fillId="0" borderId="8" xfId="0" applyFont="1" applyBorder="1"/>
    <xf numFmtId="0" fontId="16" fillId="0" borderId="8" xfId="0" applyFont="1" applyBorder="1" applyAlignment="1">
      <alignment horizontal="center" vertical="top"/>
    </xf>
    <xf numFmtId="0" fontId="26" fillId="0" borderId="8" xfId="0" applyFont="1" applyBorder="1"/>
    <xf numFmtId="9" fontId="16" fillId="0" borderId="8" xfId="0" applyNumberFormat="1" applyFont="1" applyBorder="1" applyAlignment="1">
      <alignment horizontal="center" vertical="top"/>
    </xf>
    <xf numFmtId="0" fontId="16" fillId="0" borderId="8" xfId="0" applyFont="1" applyBorder="1" applyAlignment="1">
      <alignment horizontal="left"/>
    </xf>
    <xf numFmtId="0" fontId="27" fillId="0" borderId="8" xfId="0" applyFont="1" applyBorder="1"/>
    <xf numFmtId="164" fontId="16" fillId="0" borderId="8" xfId="0" applyNumberFormat="1" applyFont="1" applyBorder="1" applyAlignment="1">
      <alignment horizontal="center" vertical="top"/>
    </xf>
    <xf numFmtId="0" fontId="16" fillId="0" borderId="0" xfId="0" applyFont="1" applyAlignment="1">
      <alignment horizontal="left" indent="1"/>
    </xf>
    <xf numFmtId="0" fontId="24" fillId="2" borderId="5" xfId="0" applyFont="1" applyFill="1" applyBorder="1" applyAlignment="1">
      <alignment wrapText="1"/>
    </xf>
    <xf numFmtId="0" fontId="22" fillId="0" borderId="8" xfId="0" applyFont="1" applyBorder="1" applyAlignment="1">
      <alignment horizontal="left" vertical="center" wrapText="1"/>
    </xf>
    <xf numFmtId="0" fontId="24" fillId="2" borderId="6" xfId="0" applyFont="1" applyFill="1" applyBorder="1" applyAlignment="1">
      <alignment wrapText="1"/>
    </xf>
    <xf numFmtId="0" fontId="23" fillId="2" borderId="7" xfId="0" applyFont="1" applyFill="1" applyBorder="1" applyAlignment="1">
      <alignment wrapText="1"/>
    </xf>
    <xf numFmtId="164" fontId="28" fillId="4" borderId="1" xfId="1" applyNumberFormat="1" applyFont="1" applyFill="1" applyBorder="1" applyAlignment="1">
      <alignment horizontal="center" vertical="top"/>
    </xf>
    <xf numFmtId="0" fontId="28" fillId="4" borderId="1" xfId="0" applyFont="1" applyFill="1" applyBorder="1" applyAlignment="1">
      <alignment horizontal="center" vertical="top"/>
    </xf>
    <xf numFmtId="0" fontId="29" fillId="2" borderId="1" xfId="0" applyFont="1" applyFill="1" applyBorder="1" applyAlignment="1">
      <alignment wrapText="1"/>
    </xf>
    <xf numFmtId="0" fontId="0" fillId="0" borderId="8" xfId="0" applyBorder="1" applyAlignment="1">
      <alignment wrapText="1"/>
    </xf>
    <xf numFmtId="0" fontId="16" fillId="0" borderId="5" xfId="0" applyFont="1" applyBorder="1" applyAlignment="1">
      <alignment horizontal="center" vertical="center"/>
    </xf>
    <xf numFmtId="0" fontId="16" fillId="0" borderId="6" xfId="0" applyFont="1" applyBorder="1" applyAlignment="1">
      <alignment horizontal="center" vertical="center"/>
    </xf>
    <xf numFmtId="0" fontId="14" fillId="2" borderId="1" xfId="0" applyFont="1" applyFill="1" applyBorder="1" applyAlignment="1">
      <alignment horizontal="left" vertical="center"/>
    </xf>
    <xf numFmtId="0" fontId="16" fillId="0" borderId="9" xfId="0" applyFont="1" applyBorder="1" applyAlignment="1">
      <alignment horizontal="center" vertical="center"/>
    </xf>
    <xf numFmtId="0" fontId="16" fillId="0" borderId="10" xfId="0" applyFont="1" applyBorder="1" applyAlignment="1">
      <alignment horizontal="center" vertical="center"/>
    </xf>
    <xf numFmtId="0" fontId="4" fillId="2" borderId="0" xfId="0" applyFont="1" applyFill="1" applyAlignment="1">
      <alignment horizontal="center" vertical="center"/>
    </xf>
    <xf numFmtId="0" fontId="0" fillId="0" borderId="0" xfId="0" applyAlignment="1">
      <alignment horizontal="center"/>
    </xf>
    <xf numFmtId="0" fontId="5" fillId="3" borderId="1" xfId="0" applyFont="1" applyFill="1" applyBorder="1" applyAlignment="1">
      <alignment horizontal="center" vertical="center"/>
    </xf>
    <xf numFmtId="0" fontId="2" fillId="3" borderId="1" xfId="0" applyFont="1" applyFill="1" applyBorder="1" applyAlignment="1">
      <alignment horizontal="center" vertical="top" wrapText="1"/>
    </xf>
    <xf numFmtId="0" fontId="14" fillId="2" borderId="2" xfId="0" applyFont="1" applyFill="1" applyBorder="1" applyAlignment="1">
      <alignment horizontal="left" vertical="center"/>
    </xf>
    <xf numFmtId="0" fontId="14" fillId="2" borderId="3" xfId="0" applyFont="1" applyFill="1" applyBorder="1" applyAlignment="1">
      <alignment horizontal="left" vertical="center"/>
    </xf>
    <xf numFmtId="0" fontId="14" fillId="2" borderId="4" xfId="0" applyFont="1" applyFill="1" applyBorder="1" applyAlignment="1">
      <alignment horizontal="left" vertical="center"/>
    </xf>
    <xf numFmtId="0" fontId="2" fillId="3" borderId="1" xfId="0" applyFont="1" applyFill="1" applyBorder="1" applyAlignment="1">
      <alignment horizontal="center" vertical="center"/>
    </xf>
    <xf numFmtId="0" fontId="2" fillId="3" borderId="1" xfId="0" applyFont="1" applyFill="1" applyBorder="1" applyAlignment="1">
      <alignment horizontal="center" vertical="center" wrapText="1"/>
    </xf>
    <xf numFmtId="0" fontId="16" fillId="0" borderId="7" xfId="0" applyFont="1" applyBorder="1" applyAlignment="1">
      <alignment horizontal="center" vertical="center"/>
    </xf>
    <xf numFmtId="0" fontId="16" fillId="0" borderId="1" xfId="0" applyFont="1" applyBorder="1" applyAlignment="1">
      <alignment horizontal="center" vertical="center"/>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a:t>Cognitive Levels</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Sheet1!$A$2</c:f>
              <c:strCache>
                <c:ptCount val="1"/>
                <c:pt idx="0">
                  <c:v>Proposed</c:v>
                </c:pt>
              </c:strCache>
            </c:strRef>
          </c:tx>
          <c:spPr>
            <a:solidFill>
              <a:srgbClr val="A6A6A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Sheet1!$B$1:$D$1</c:f>
              <c:strCache>
                <c:ptCount val="3"/>
                <c:pt idx="0">
                  <c:v>Kn + RP</c:v>
                </c:pt>
                <c:pt idx="1">
                  <c:v>CP</c:v>
                </c:pt>
                <c:pt idx="2">
                  <c:v>PS</c:v>
                </c:pt>
              </c:strCache>
            </c:strRef>
          </c:cat>
          <c:val>
            <c:numRef>
              <c:f>Sheet1!$B$2:$D$2</c:f>
              <c:numCache>
                <c:formatCode>0%</c:formatCode>
                <c:ptCount val="3"/>
                <c:pt idx="0">
                  <c:v>0.55000000000000004</c:v>
                </c:pt>
                <c:pt idx="1">
                  <c:v>0.3</c:v>
                </c:pt>
                <c:pt idx="2">
                  <c:v>0.15</c:v>
                </c:pt>
              </c:numCache>
            </c:numRef>
          </c:val>
          <c:extLst>
            <c:ext xmlns:c16="http://schemas.microsoft.com/office/drawing/2014/chart" uri="{C3380CC4-5D6E-409C-BE32-E72D297353CC}">
              <c16:uniqueId val="{00000000-2545-47E7-95D2-0215D2B80F3D}"/>
            </c:ext>
          </c:extLst>
        </c:ser>
        <c:ser>
          <c:idx val="1"/>
          <c:order val="1"/>
          <c:tx>
            <c:strRef>
              <c:f>Sheet1!$A$3</c:f>
              <c:strCache>
                <c:ptCount val="1"/>
                <c:pt idx="0">
                  <c:v>Actual</c:v>
                </c:pt>
              </c:strCache>
            </c:strRef>
          </c:tx>
          <c:spPr>
            <a:solidFill>
              <a:srgbClr val="FF0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Sheet1!$B$1:$D$1</c:f>
              <c:strCache>
                <c:ptCount val="3"/>
                <c:pt idx="0">
                  <c:v>Kn + RP</c:v>
                </c:pt>
                <c:pt idx="1">
                  <c:v>CP</c:v>
                </c:pt>
                <c:pt idx="2">
                  <c:v>PS</c:v>
                </c:pt>
              </c:strCache>
            </c:strRef>
          </c:cat>
          <c:val>
            <c:numRef>
              <c:f>Sheet1!$B$3:$D$3</c:f>
              <c:numCache>
                <c:formatCode>0%</c:formatCode>
                <c:ptCount val="3"/>
                <c:pt idx="0">
                  <c:v>0.54666666666666663</c:v>
                </c:pt>
                <c:pt idx="1">
                  <c:v>0.33333333333333331</c:v>
                </c:pt>
                <c:pt idx="2">
                  <c:v>0.12</c:v>
                </c:pt>
              </c:numCache>
            </c:numRef>
          </c:val>
          <c:extLst>
            <c:ext xmlns:c16="http://schemas.microsoft.com/office/drawing/2014/chart" uri="{C3380CC4-5D6E-409C-BE32-E72D297353CC}">
              <c16:uniqueId val="{00000001-2545-47E7-95D2-0215D2B80F3D}"/>
            </c:ext>
          </c:extLst>
        </c:ser>
        <c:dLbls>
          <c:dLblPos val="outEnd"/>
          <c:showLegendKey val="0"/>
          <c:showVal val="1"/>
          <c:showCatName val="0"/>
          <c:showSerName val="0"/>
          <c:showPercent val="0"/>
          <c:showBubbleSize val="0"/>
        </c:dLbls>
        <c:gapWidth val="219"/>
        <c:overlap val="-27"/>
        <c:axId val="507328008"/>
        <c:axId val="507330056"/>
      </c:barChart>
      <c:catAx>
        <c:axId val="5073280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crossAx val="507330056"/>
        <c:crosses val="autoZero"/>
        <c:auto val="1"/>
        <c:lblAlgn val="ctr"/>
        <c:lblOffset val="100"/>
        <c:noMultiLvlLbl val="0"/>
      </c:catAx>
      <c:valAx>
        <c:axId val="50733005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crossAx val="50732800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a:t>Cognitive Levles</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Sheet1!$A$2</c:f>
              <c:strCache>
                <c:ptCount val="1"/>
                <c:pt idx="0">
                  <c:v>Proposed</c:v>
                </c:pt>
              </c:strCache>
            </c:strRef>
          </c:tx>
          <c:spPr>
            <a:solidFill>
              <a:srgbClr val="A6A6A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Sheet1!$B$1:$D$1</c:f>
              <c:strCache>
                <c:ptCount val="3"/>
                <c:pt idx="0">
                  <c:v>Kn + RP</c:v>
                </c:pt>
                <c:pt idx="1">
                  <c:v>CP</c:v>
                </c:pt>
                <c:pt idx="2">
                  <c:v>PS</c:v>
                </c:pt>
              </c:strCache>
            </c:strRef>
          </c:cat>
          <c:val>
            <c:numRef>
              <c:f>Sheet1!$B$2:$D$2</c:f>
              <c:numCache>
                <c:formatCode>0%</c:formatCode>
                <c:ptCount val="3"/>
                <c:pt idx="0">
                  <c:v>0.55000000000000004</c:v>
                </c:pt>
                <c:pt idx="1">
                  <c:v>0.3</c:v>
                </c:pt>
                <c:pt idx="2">
                  <c:v>0.15</c:v>
                </c:pt>
              </c:numCache>
            </c:numRef>
          </c:val>
          <c:extLst>
            <c:ext xmlns:c16="http://schemas.microsoft.com/office/drawing/2014/chart" uri="{C3380CC4-5D6E-409C-BE32-E72D297353CC}">
              <c16:uniqueId val="{00000001-87D8-47C9-B83C-7D26F3B060E1}"/>
            </c:ext>
          </c:extLst>
        </c:ser>
        <c:ser>
          <c:idx val="1"/>
          <c:order val="1"/>
          <c:tx>
            <c:strRef>
              <c:f>Sheet1!$A$3</c:f>
              <c:strCache>
                <c:ptCount val="1"/>
                <c:pt idx="0">
                  <c:v>Actual</c:v>
                </c:pt>
              </c:strCache>
            </c:strRef>
          </c:tx>
          <c:spPr>
            <a:solidFill>
              <a:srgbClr val="FF0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Sheet1!$B$1:$D$1</c:f>
              <c:strCache>
                <c:ptCount val="3"/>
                <c:pt idx="0">
                  <c:v>Kn + RP</c:v>
                </c:pt>
                <c:pt idx="1">
                  <c:v>CP</c:v>
                </c:pt>
                <c:pt idx="2">
                  <c:v>PS</c:v>
                </c:pt>
              </c:strCache>
            </c:strRef>
          </c:cat>
          <c:val>
            <c:numRef>
              <c:f>Sheet1!$B$3:$D$3</c:f>
              <c:numCache>
                <c:formatCode>0%</c:formatCode>
                <c:ptCount val="3"/>
                <c:pt idx="0">
                  <c:v>0.54666666666666663</c:v>
                </c:pt>
                <c:pt idx="1">
                  <c:v>0.33333333333333331</c:v>
                </c:pt>
                <c:pt idx="2">
                  <c:v>0.12</c:v>
                </c:pt>
              </c:numCache>
            </c:numRef>
          </c:val>
          <c:extLst>
            <c:ext xmlns:c16="http://schemas.microsoft.com/office/drawing/2014/chart" uri="{C3380CC4-5D6E-409C-BE32-E72D297353CC}">
              <c16:uniqueId val="{00000003-87D8-47C9-B83C-7D26F3B060E1}"/>
            </c:ext>
          </c:extLst>
        </c:ser>
        <c:dLbls>
          <c:dLblPos val="outEnd"/>
          <c:showLegendKey val="0"/>
          <c:showVal val="1"/>
          <c:showCatName val="0"/>
          <c:showSerName val="0"/>
          <c:showPercent val="0"/>
          <c:showBubbleSize val="0"/>
        </c:dLbls>
        <c:gapWidth val="219"/>
        <c:overlap val="-27"/>
        <c:axId val="507328008"/>
        <c:axId val="507330056"/>
      </c:barChart>
      <c:catAx>
        <c:axId val="5073280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crossAx val="507330056"/>
        <c:crosses val="autoZero"/>
        <c:auto val="1"/>
        <c:lblAlgn val="ctr"/>
        <c:lblOffset val="100"/>
        <c:noMultiLvlLbl val="0"/>
      </c:catAx>
      <c:valAx>
        <c:axId val="50733005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crossAx val="50732800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9</xdr:col>
      <xdr:colOff>114300</xdr:colOff>
      <xdr:row>14</xdr:row>
      <xdr:rowOff>1905</xdr:rowOff>
    </xdr:from>
    <xdr:to>
      <xdr:col>14</xdr:col>
      <xdr:colOff>19050</xdr:colOff>
      <xdr:row>29</xdr:row>
      <xdr:rowOff>120015</xdr:rowOff>
    </xdr:to>
    <xdr:graphicFrame macro="">
      <xdr:nvGraphicFramePr>
        <xdr:cNvPr id="9" name="Chart 5">
          <a:extLst>
            <a:ext uri="{FF2B5EF4-FFF2-40B4-BE49-F238E27FC236}">
              <a16:creationId xmlns:a16="http://schemas.microsoft.com/office/drawing/2014/main" id="{137CF514-BD96-46E0-8182-1982C0F1EE81}"/>
            </a:ext>
            <a:ext uri="{147F2762-F138-4A5C-976F-8EAC2B608ADB}">
              <a16:predDERef xmlns:a16="http://schemas.microsoft.com/office/drawing/2014/main" pred="{21C7F423-259C-4121-B5ED-8209B488B1B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19050</xdr:colOff>
      <xdr:row>23</xdr:row>
      <xdr:rowOff>38100</xdr:rowOff>
    </xdr:from>
    <xdr:ext cx="481094" cy="172227"/>
    <mc:AlternateContent xmlns:mc="http://schemas.openxmlformats.org/markup-compatibility/2006" xmlns:a14="http://schemas.microsoft.com/office/drawing/2010/main">
      <mc:Choice Requires="a14">
        <xdr:sp macro="" textlink="">
          <xdr:nvSpPr>
            <xdr:cNvPr id="3" name="TextBox 2">
              <a:extLst>
                <a:ext uri="{FF2B5EF4-FFF2-40B4-BE49-F238E27FC236}">
                  <a16:creationId xmlns:a16="http://schemas.microsoft.com/office/drawing/2014/main" id="{2B6B8179-E6C8-D9A8-F558-DE50236A6328}"/>
                </a:ext>
              </a:extLst>
            </xdr:cNvPr>
            <xdr:cNvSpPr txBox="1"/>
          </xdr:nvSpPr>
          <xdr:spPr>
            <a:xfrm>
              <a:off x="628650" y="5524500"/>
              <a:ext cx="481094"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en-ZA" sz="1100" b="0" i="1">
                        <a:latin typeface="Cambria Math" panose="02040503050406030204" pitchFamily="18" charset="0"/>
                      </a:rPr>
                      <m:t>𝑘</m:t>
                    </m:r>
                    <m:r>
                      <a:rPr lang="en-ZA" sz="1100" b="0" i="1">
                        <a:latin typeface="Cambria Math" panose="02040503050406030204" pitchFamily="18" charset="0"/>
                      </a:rPr>
                      <m:t>=−6</m:t>
                    </m:r>
                  </m:oMath>
                </m:oMathPara>
              </a14:m>
              <a:endParaRPr lang="en-ZA" sz="1100"/>
            </a:p>
          </xdr:txBody>
        </xdr:sp>
      </mc:Choice>
      <mc:Fallback xmlns="">
        <xdr:sp macro="" textlink="">
          <xdr:nvSpPr>
            <xdr:cNvPr id="3" name="TextBox 2">
              <a:extLst>
                <a:ext uri="{FF2B5EF4-FFF2-40B4-BE49-F238E27FC236}">
                  <a16:creationId xmlns:a16="http://schemas.microsoft.com/office/drawing/2014/main" id="{2B6B8179-E6C8-D9A8-F558-DE50236A6328}"/>
                </a:ext>
              </a:extLst>
            </xdr:cNvPr>
            <xdr:cNvSpPr txBox="1"/>
          </xdr:nvSpPr>
          <xdr:spPr>
            <a:xfrm>
              <a:off x="628650" y="5524500"/>
              <a:ext cx="481094"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en-ZA" sz="1100" b="0" i="0">
                  <a:latin typeface="Cambria Math" panose="02040503050406030204" pitchFamily="18" charset="0"/>
                </a:rPr>
                <a:t>𝑘=−6</a:t>
              </a:r>
              <a:endParaRPr lang="en-ZA" sz="1100"/>
            </a:p>
          </xdr:txBody>
        </xdr:sp>
      </mc:Fallback>
    </mc:AlternateContent>
    <xdr:clientData/>
  </xdr:oneCellAnchor>
  <xdr:oneCellAnchor>
    <xdr:from>
      <xdr:col>1</xdr:col>
      <xdr:colOff>19050</xdr:colOff>
      <xdr:row>32</xdr:row>
      <xdr:rowOff>38100</xdr:rowOff>
    </xdr:from>
    <xdr:ext cx="379976" cy="172227"/>
    <mc:AlternateContent xmlns:mc="http://schemas.openxmlformats.org/markup-compatibility/2006" xmlns:a14="http://schemas.microsoft.com/office/drawing/2010/main">
      <mc:Choice Requires="a14">
        <xdr:sp macro="" textlink="">
          <xdr:nvSpPr>
            <xdr:cNvPr id="4" name="TextBox 3">
              <a:extLst>
                <a:ext uri="{FF2B5EF4-FFF2-40B4-BE49-F238E27FC236}">
                  <a16:creationId xmlns:a16="http://schemas.microsoft.com/office/drawing/2014/main" id="{353217A2-B9FE-BCD4-C7BB-8357A2EC3A93}"/>
                </a:ext>
              </a:extLst>
            </xdr:cNvPr>
            <xdr:cNvSpPr txBox="1"/>
          </xdr:nvSpPr>
          <xdr:spPr>
            <a:xfrm>
              <a:off x="628650" y="7477125"/>
              <a:ext cx="379976"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en-ZA" sz="1100" b="0" i="1">
                        <a:latin typeface="Cambria Math" panose="02040503050406030204" pitchFamily="18" charset="0"/>
                      </a:rPr>
                      <m:t>𝑑</m:t>
                    </m:r>
                    <m:r>
                      <a:rPr lang="en-ZA" sz="1100" b="0" i="1">
                        <a:latin typeface="Cambria Math" panose="02040503050406030204" pitchFamily="18" charset="0"/>
                      </a:rPr>
                      <m:t>=7</m:t>
                    </m:r>
                  </m:oMath>
                </m:oMathPara>
              </a14:m>
              <a:endParaRPr lang="en-ZA" sz="1100"/>
            </a:p>
          </xdr:txBody>
        </xdr:sp>
      </mc:Choice>
      <mc:Fallback xmlns="">
        <xdr:sp macro="" textlink="">
          <xdr:nvSpPr>
            <xdr:cNvPr id="4" name="TextBox 3">
              <a:extLst>
                <a:ext uri="{FF2B5EF4-FFF2-40B4-BE49-F238E27FC236}">
                  <a16:creationId xmlns:a16="http://schemas.microsoft.com/office/drawing/2014/main" id="{353217A2-B9FE-BCD4-C7BB-8357A2EC3A93}"/>
                </a:ext>
              </a:extLst>
            </xdr:cNvPr>
            <xdr:cNvSpPr txBox="1"/>
          </xdr:nvSpPr>
          <xdr:spPr>
            <a:xfrm>
              <a:off x="628650" y="7477125"/>
              <a:ext cx="379976"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en-ZA" sz="1100" b="0" i="0">
                  <a:latin typeface="Cambria Math" panose="02040503050406030204" pitchFamily="18" charset="0"/>
                </a:rPr>
                <a:t>𝑑=7</a:t>
              </a:r>
              <a:endParaRPr lang="en-ZA" sz="1100"/>
            </a:p>
          </xdr:txBody>
        </xdr:sp>
      </mc:Fallback>
    </mc:AlternateContent>
    <xdr:clientData/>
  </xdr:oneCellAnchor>
  <xdr:oneCellAnchor>
    <xdr:from>
      <xdr:col>1</xdr:col>
      <xdr:colOff>0</xdr:colOff>
      <xdr:row>48</xdr:row>
      <xdr:rowOff>19050</xdr:rowOff>
    </xdr:from>
    <xdr:ext cx="572144" cy="172227"/>
    <mc:AlternateContent xmlns:mc="http://schemas.openxmlformats.org/markup-compatibility/2006" xmlns:a14="http://schemas.microsoft.com/office/drawing/2010/main">
      <mc:Choice Requires="a14">
        <xdr:sp macro="" textlink="">
          <xdr:nvSpPr>
            <xdr:cNvPr id="5" name="TextBox 4">
              <a:extLst>
                <a:ext uri="{FF2B5EF4-FFF2-40B4-BE49-F238E27FC236}">
                  <a16:creationId xmlns:a16="http://schemas.microsoft.com/office/drawing/2014/main" id="{A4A0C903-9147-374B-E460-74D7071A9C9D}"/>
                </a:ext>
              </a:extLst>
            </xdr:cNvPr>
            <xdr:cNvSpPr txBox="1"/>
          </xdr:nvSpPr>
          <xdr:spPr>
            <a:xfrm>
              <a:off x="609600" y="11010900"/>
              <a:ext cx="572144"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en-ZA" sz="1100" b="0" i="1">
                        <a:latin typeface="Cambria Math" panose="02040503050406030204" pitchFamily="18" charset="0"/>
                      </a:rPr>
                      <m:t>𝑓</m:t>
                    </m:r>
                    <m:d>
                      <m:dPr>
                        <m:ctrlPr>
                          <a:rPr lang="en-ZA" sz="1100" b="0" i="1">
                            <a:latin typeface="Cambria Math" panose="02040503050406030204" pitchFamily="18" charset="0"/>
                          </a:rPr>
                        </m:ctrlPr>
                      </m:dPr>
                      <m:e>
                        <m:r>
                          <a:rPr lang="en-ZA" sz="1100" b="0" i="1">
                            <a:latin typeface="Cambria Math" panose="02040503050406030204" pitchFamily="18" charset="0"/>
                          </a:rPr>
                          <m:t>𝑥</m:t>
                        </m:r>
                      </m:e>
                    </m:d>
                    <m:r>
                      <a:rPr lang="en-ZA" sz="1100" b="0" i="1">
                        <a:latin typeface="Cambria Math" panose="02040503050406030204" pitchFamily="18" charset="0"/>
                        <a:ea typeface="Cambria Math" panose="02040503050406030204" pitchFamily="18" charset="0"/>
                      </a:rPr>
                      <m:t>≤0</m:t>
                    </m:r>
                  </m:oMath>
                </m:oMathPara>
              </a14:m>
              <a:endParaRPr lang="en-ZA" sz="1100"/>
            </a:p>
          </xdr:txBody>
        </xdr:sp>
      </mc:Choice>
      <mc:Fallback xmlns="">
        <xdr:sp macro="" textlink="">
          <xdr:nvSpPr>
            <xdr:cNvPr id="5" name="TextBox 4">
              <a:extLst>
                <a:ext uri="{FF2B5EF4-FFF2-40B4-BE49-F238E27FC236}">
                  <a16:creationId xmlns:a16="http://schemas.microsoft.com/office/drawing/2014/main" id="{A4A0C903-9147-374B-E460-74D7071A9C9D}"/>
                </a:ext>
              </a:extLst>
            </xdr:cNvPr>
            <xdr:cNvSpPr txBox="1"/>
          </xdr:nvSpPr>
          <xdr:spPr>
            <a:xfrm>
              <a:off x="609600" y="11010900"/>
              <a:ext cx="572144"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en-ZA" sz="1100" b="0" i="0">
                  <a:latin typeface="Cambria Math" panose="02040503050406030204" pitchFamily="18" charset="0"/>
                </a:rPr>
                <a:t>𝑓(𝑥)</a:t>
              </a:r>
              <a:r>
                <a:rPr lang="en-ZA" sz="1100" b="0" i="0">
                  <a:latin typeface="Cambria Math" panose="02040503050406030204" pitchFamily="18" charset="0"/>
                  <a:ea typeface="Cambria Math" panose="02040503050406030204" pitchFamily="18" charset="0"/>
                </a:rPr>
                <a:t>≤0</a:t>
              </a:r>
              <a:endParaRPr lang="en-ZA" sz="1100"/>
            </a:p>
          </xdr:txBody>
        </xdr:sp>
      </mc:Fallback>
    </mc:AlternateContent>
    <xdr:clientData/>
  </xdr:oneCellAnchor>
</xdr:wsDr>
</file>

<file path=xl/drawings/drawing2.xml><?xml version="1.0" encoding="utf-8"?>
<xdr:wsDr xmlns:xdr="http://schemas.openxmlformats.org/drawingml/2006/spreadsheetDrawing" xmlns:a="http://schemas.openxmlformats.org/drawingml/2006/main">
  <xdr:twoCellAnchor>
    <xdr:from>
      <xdr:col>4</xdr:col>
      <xdr:colOff>238125</xdr:colOff>
      <xdr:row>5</xdr:row>
      <xdr:rowOff>66675</xdr:rowOff>
    </xdr:from>
    <xdr:to>
      <xdr:col>11</xdr:col>
      <xdr:colOff>542925</xdr:colOff>
      <xdr:row>19</xdr:row>
      <xdr:rowOff>142875</xdr:rowOff>
    </xdr:to>
    <xdr:graphicFrame macro="">
      <xdr:nvGraphicFramePr>
        <xdr:cNvPr id="104" name="Chart 5">
          <a:extLst>
            <a:ext uri="{FF2B5EF4-FFF2-40B4-BE49-F238E27FC236}">
              <a16:creationId xmlns:a16="http://schemas.microsoft.com/office/drawing/2014/main" id="{1FB6392B-6FDA-DF75-00CA-060A982DF01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19ECC0-E215-448D-A8B5-8D64EFB7E79C}">
  <sheetPr>
    <pageSetUpPr fitToPage="1"/>
  </sheetPr>
  <dimension ref="A1:M90"/>
  <sheetViews>
    <sheetView tabSelected="1" zoomScale="90" zoomScaleNormal="90" workbookViewId="0">
      <selection activeCell="I11" sqref="I11"/>
    </sheetView>
  </sheetViews>
  <sheetFormatPr defaultRowHeight="14.4"/>
  <cols>
    <col min="2" max="2" width="36" customWidth="1"/>
    <col min="3" max="4" width="10" style="14" bestFit="1" customWidth="1"/>
    <col min="5" max="5" width="9.109375" style="14" bestFit="1" customWidth="1"/>
    <col min="6" max="6" width="10" style="14" bestFit="1" customWidth="1"/>
    <col min="7" max="7" width="11" style="14" bestFit="1" customWidth="1"/>
    <col min="9" max="9" width="77.6640625" style="2" customWidth="1"/>
    <col min="10" max="10" width="33.44140625" customWidth="1"/>
  </cols>
  <sheetData>
    <row r="1" spans="1:13" ht="53.4" customHeight="1">
      <c r="A1" s="68" t="s">
        <v>65</v>
      </c>
      <c r="B1" s="68"/>
      <c r="C1" s="68"/>
      <c r="D1" s="68"/>
      <c r="E1" s="68"/>
      <c r="F1" s="68"/>
      <c r="G1" s="68"/>
      <c r="H1" s="68"/>
      <c r="I1" s="68"/>
      <c r="J1" s="68"/>
      <c r="K1" s="68"/>
      <c r="L1" s="68"/>
    </row>
    <row r="3" spans="1:13" s="1" customFormat="1" ht="19.95" customHeight="1">
      <c r="A3" s="70" t="s">
        <v>4</v>
      </c>
      <c r="B3" s="70" t="s">
        <v>0</v>
      </c>
      <c r="C3" s="71" t="s">
        <v>5</v>
      </c>
      <c r="D3" s="71"/>
      <c r="E3" s="71"/>
      <c r="F3" s="71"/>
      <c r="G3" s="75" t="s">
        <v>1</v>
      </c>
      <c r="H3" s="75" t="s">
        <v>2</v>
      </c>
      <c r="I3" s="76" t="s">
        <v>3</v>
      </c>
    </row>
    <row r="4" spans="1:13" s="1" customFormat="1" ht="19.95" customHeight="1">
      <c r="A4" s="70"/>
      <c r="B4" s="70"/>
      <c r="C4" s="11" t="s">
        <v>25</v>
      </c>
      <c r="D4" s="11" t="s">
        <v>26</v>
      </c>
      <c r="E4" s="11" t="s">
        <v>27</v>
      </c>
      <c r="F4" s="11" t="s">
        <v>28</v>
      </c>
      <c r="G4" s="75"/>
      <c r="H4" s="75"/>
      <c r="I4" s="76"/>
    </row>
    <row r="5" spans="1:13">
      <c r="A5" s="3"/>
      <c r="B5" s="3"/>
      <c r="C5" s="12">
        <v>0.2</v>
      </c>
      <c r="D5" s="12">
        <v>0.35</v>
      </c>
      <c r="E5" s="12">
        <v>0.3</v>
      </c>
      <c r="F5" s="12">
        <v>0.15</v>
      </c>
      <c r="G5" s="13"/>
      <c r="H5" s="3"/>
      <c r="I5" s="9"/>
    </row>
    <row r="6" spans="1:13" ht="21">
      <c r="A6" s="4"/>
      <c r="B6" s="4"/>
      <c r="C6" s="59">
        <f>SUM(C8:C67)/$G$6</f>
        <v>3.3333333333333333E-2</v>
      </c>
      <c r="D6" s="59">
        <f>SUM(D8:D67)/$G$6</f>
        <v>0.51333333333333331</v>
      </c>
      <c r="E6" s="59">
        <f>SUM(E8:E67)/$G$6</f>
        <v>0.33333333333333331</v>
      </c>
      <c r="F6" s="59">
        <f>SUM(F8:F67)/$G$6</f>
        <v>0.12</v>
      </c>
      <c r="G6" s="60">
        <f>SUM(G8:G67)</f>
        <v>150</v>
      </c>
      <c r="H6" s="4"/>
      <c r="I6" s="10"/>
    </row>
    <row r="7" spans="1:13" s="7" customFormat="1" ht="22.2" customHeight="1">
      <c r="A7" s="31" t="s">
        <v>6</v>
      </c>
      <c r="B7" s="72" t="s">
        <v>66</v>
      </c>
      <c r="C7" s="73"/>
      <c r="D7" s="73"/>
      <c r="E7" s="73"/>
      <c r="F7" s="74"/>
      <c r="G7" s="15"/>
      <c r="H7" s="5"/>
      <c r="I7" s="61"/>
      <c r="J7"/>
      <c r="K7" s="69"/>
      <c r="L7" s="69"/>
      <c r="M7"/>
    </row>
    <row r="8" spans="1:13" ht="16.95" customHeight="1">
      <c r="A8" s="33" t="s">
        <v>79</v>
      </c>
      <c r="B8" s="34" t="s">
        <v>97</v>
      </c>
      <c r="C8" s="35"/>
      <c r="D8" s="35">
        <v>3</v>
      </c>
      <c r="E8" s="35"/>
      <c r="F8" s="35"/>
      <c r="G8" s="36">
        <v>3</v>
      </c>
      <c r="H8" s="63">
        <f>SUM(G8:G13)</f>
        <v>10</v>
      </c>
      <c r="I8" s="41" t="s">
        <v>142</v>
      </c>
      <c r="J8" s="54" t="s">
        <v>17</v>
      </c>
      <c r="K8" s="45" t="s">
        <v>33</v>
      </c>
      <c r="L8" s="45">
        <f>H8+H15</f>
        <v>20</v>
      </c>
      <c r="M8" s="7"/>
    </row>
    <row r="9" spans="1:13" ht="16.95" customHeight="1">
      <c r="A9" s="33" t="s">
        <v>80</v>
      </c>
      <c r="B9" s="34" t="s">
        <v>98</v>
      </c>
      <c r="C9" s="35"/>
      <c r="D9" s="35">
        <v>1</v>
      </c>
      <c r="E9" s="35"/>
      <c r="F9" s="35"/>
      <c r="G9" s="36">
        <v>1</v>
      </c>
      <c r="H9" s="64"/>
      <c r="I9" s="41"/>
      <c r="J9" s="54" t="s">
        <v>18</v>
      </c>
      <c r="K9" s="45" t="s">
        <v>34</v>
      </c>
      <c r="L9" s="45">
        <f>H22+H30</f>
        <v>39</v>
      </c>
    </row>
    <row r="10" spans="1:13" ht="16.95" customHeight="1">
      <c r="A10" s="33" t="s">
        <v>81</v>
      </c>
      <c r="B10" s="34" t="s">
        <v>99</v>
      </c>
      <c r="C10" s="35"/>
      <c r="D10" s="35">
        <v>2</v>
      </c>
      <c r="E10" s="35"/>
      <c r="F10" s="35"/>
      <c r="G10" s="36">
        <v>2</v>
      </c>
      <c r="H10" s="64"/>
      <c r="I10" s="41"/>
      <c r="J10" s="54" t="s">
        <v>19</v>
      </c>
      <c r="K10" s="45" t="s">
        <v>35</v>
      </c>
      <c r="L10" s="45">
        <f>SUM(H37,H42,H48,H54)</f>
        <v>50</v>
      </c>
    </row>
    <row r="11" spans="1:13" ht="33" customHeight="1">
      <c r="A11" s="33" t="s">
        <v>82</v>
      </c>
      <c r="B11" s="34" t="s">
        <v>100</v>
      </c>
      <c r="C11" s="35"/>
      <c r="D11" s="35">
        <v>1</v>
      </c>
      <c r="E11" s="35"/>
      <c r="F11" s="35"/>
      <c r="G11" s="36">
        <v>1</v>
      </c>
      <c r="H11" s="64"/>
      <c r="I11" s="41" t="s">
        <v>159</v>
      </c>
      <c r="J11" s="54" t="s">
        <v>20</v>
      </c>
      <c r="K11" s="45" t="s">
        <v>34</v>
      </c>
      <c r="L11" s="45">
        <f>SUM(H57,H60,H64)</f>
        <v>41</v>
      </c>
    </row>
    <row r="12" spans="1:13" ht="16.95" customHeight="1">
      <c r="A12" s="33" t="s">
        <v>83</v>
      </c>
      <c r="B12" s="34" t="s">
        <v>101</v>
      </c>
      <c r="C12" s="35">
        <v>1</v>
      </c>
      <c r="D12" s="35"/>
      <c r="E12" s="35"/>
      <c r="F12" s="35"/>
      <c r="G12" s="36">
        <v>1</v>
      </c>
      <c r="H12" s="64"/>
      <c r="I12" s="41"/>
      <c r="J12" s="25" t="s">
        <v>16</v>
      </c>
      <c r="K12" s="6"/>
      <c r="L12" s="6">
        <f>SUM(L8:L11)</f>
        <v>150</v>
      </c>
    </row>
    <row r="13" spans="1:13" ht="16.95" customHeight="1">
      <c r="A13" s="33" t="s">
        <v>84</v>
      </c>
      <c r="B13" s="34" t="s">
        <v>102</v>
      </c>
      <c r="C13" s="35"/>
      <c r="D13" s="35"/>
      <c r="E13" s="35"/>
      <c r="F13" s="35">
        <v>2</v>
      </c>
      <c r="G13" s="36">
        <v>2</v>
      </c>
      <c r="H13" s="64"/>
      <c r="I13" s="41"/>
      <c r="J13" s="7"/>
      <c r="K13" s="7"/>
      <c r="L13" s="7"/>
    </row>
    <row r="14" spans="1:13" s="7" customFormat="1" ht="22.2" customHeight="1">
      <c r="A14" s="31" t="s">
        <v>7</v>
      </c>
      <c r="B14" s="32" t="s">
        <v>66</v>
      </c>
      <c r="C14" s="16"/>
      <c r="D14" s="16"/>
      <c r="E14" s="16"/>
      <c r="F14" s="16"/>
      <c r="G14" s="17"/>
      <c r="H14" s="5"/>
      <c r="I14" s="61"/>
      <c r="M14"/>
    </row>
    <row r="15" spans="1:13" ht="16.95" customHeight="1">
      <c r="A15" s="33" t="s">
        <v>36</v>
      </c>
      <c r="B15" s="37" t="s">
        <v>103</v>
      </c>
      <c r="C15" s="35">
        <v>1</v>
      </c>
      <c r="D15" s="35"/>
      <c r="E15" s="35"/>
      <c r="F15" s="35"/>
      <c r="G15" s="36">
        <v>1</v>
      </c>
      <c r="H15" s="63">
        <f>SUM(G15:G20)</f>
        <v>10</v>
      </c>
      <c r="I15" s="41"/>
      <c r="M15" s="7"/>
    </row>
    <row r="16" spans="1:13" ht="16.95" customHeight="1">
      <c r="A16" s="33" t="s">
        <v>85</v>
      </c>
      <c r="B16" s="37" t="s">
        <v>104</v>
      </c>
      <c r="C16" s="35">
        <v>1</v>
      </c>
      <c r="D16" s="35"/>
      <c r="E16" s="35"/>
      <c r="F16" s="35"/>
      <c r="G16" s="36">
        <v>1</v>
      </c>
      <c r="H16" s="64"/>
      <c r="I16" s="41"/>
      <c r="M16" s="7"/>
    </row>
    <row r="17" spans="1:13" ht="16.95" customHeight="1">
      <c r="A17" s="33" t="s">
        <v>86</v>
      </c>
      <c r="B17" s="37" t="s">
        <v>105</v>
      </c>
      <c r="C17" s="35"/>
      <c r="D17" s="35">
        <v>2</v>
      </c>
      <c r="E17" s="35"/>
      <c r="F17" s="35"/>
      <c r="G17" s="36">
        <v>2</v>
      </c>
      <c r="H17" s="64"/>
      <c r="I17" s="41"/>
      <c r="M17" s="7"/>
    </row>
    <row r="18" spans="1:13" ht="16.95" customHeight="1">
      <c r="A18" s="33" t="s">
        <v>87</v>
      </c>
      <c r="B18" s="37" t="s">
        <v>106</v>
      </c>
      <c r="C18" s="35"/>
      <c r="D18" s="35">
        <v>2</v>
      </c>
      <c r="E18" s="35"/>
      <c r="F18" s="35"/>
      <c r="G18" s="36">
        <v>2</v>
      </c>
      <c r="H18" s="64"/>
      <c r="I18" s="41"/>
    </row>
    <row r="19" spans="1:13" ht="66" customHeight="1">
      <c r="A19" s="33" t="s">
        <v>88</v>
      </c>
      <c r="B19" s="37" t="s">
        <v>107</v>
      </c>
      <c r="C19" s="35"/>
      <c r="D19" s="35"/>
      <c r="E19" s="35">
        <v>2</v>
      </c>
      <c r="F19" s="35"/>
      <c r="G19" s="36">
        <v>2</v>
      </c>
      <c r="H19" s="64"/>
      <c r="I19" s="41" t="s">
        <v>155</v>
      </c>
    </row>
    <row r="20" spans="1:13" ht="20.25" customHeight="1">
      <c r="A20" s="33" t="s">
        <v>89</v>
      </c>
      <c r="B20" s="37" t="s">
        <v>108</v>
      </c>
      <c r="C20" s="35"/>
      <c r="D20" s="35"/>
      <c r="E20" s="35"/>
      <c r="F20" s="35">
        <v>2</v>
      </c>
      <c r="G20" s="36">
        <v>2</v>
      </c>
      <c r="H20" s="64"/>
      <c r="I20" s="41" t="s">
        <v>143</v>
      </c>
    </row>
    <row r="21" spans="1:13" s="7" customFormat="1" ht="22.2" customHeight="1">
      <c r="A21" s="31" t="s">
        <v>8</v>
      </c>
      <c r="B21" s="31" t="s">
        <v>67</v>
      </c>
      <c r="C21" s="18"/>
      <c r="D21" s="18"/>
      <c r="E21" s="18"/>
      <c r="F21" s="18"/>
      <c r="G21" s="18"/>
      <c r="H21" s="19"/>
      <c r="I21" s="43"/>
      <c r="J21"/>
      <c r="K21"/>
      <c r="L21"/>
      <c r="M21"/>
    </row>
    <row r="22" spans="1:13" ht="16.95" customHeight="1">
      <c r="A22" s="33" t="s">
        <v>37</v>
      </c>
      <c r="B22" s="34" t="s">
        <v>109</v>
      </c>
      <c r="C22" s="35"/>
      <c r="D22" s="35">
        <v>2</v>
      </c>
      <c r="E22" s="35"/>
      <c r="F22" s="35"/>
      <c r="G22" s="36">
        <v>2</v>
      </c>
      <c r="H22" s="63">
        <f>SUM(G22:G28)</f>
        <v>19</v>
      </c>
      <c r="I22" s="41"/>
      <c r="M22" s="7"/>
    </row>
    <row r="23" spans="1:13" ht="16.95" customHeight="1">
      <c r="A23" s="33" t="s">
        <v>38</v>
      </c>
      <c r="B23" s="34" t="s">
        <v>110</v>
      </c>
      <c r="C23" s="35"/>
      <c r="D23" s="35">
        <v>2</v>
      </c>
      <c r="E23" s="35"/>
      <c r="F23" s="35"/>
      <c r="G23" s="36">
        <v>2</v>
      </c>
      <c r="H23" s="64"/>
      <c r="I23" s="41"/>
    </row>
    <row r="24" spans="1:13" ht="16.95" customHeight="1">
      <c r="A24" s="33" t="s">
        <v>39</v>
      </c>
      <c r="B24" s="34"/>
      <c r="C24" s="35"/>
      <c r="D24" s="35">
        <v>1</v>
      </c>
      <c r="E24" s="35"/>
      <c r="F24" s="35"/>
      <c r="G24" s="36">
        <v>1</v>
      </c>
      <c r="H24" s="64"/>
      <c r="I24" s="41"/>
    </row>
    <row r="25" spans="1:13" ht="16.95" customHeight="1">
      <c r="A25" s="33" t="s">
        <v>40</v>
      </c>
      <c r="B25" s="34" t="s">
        <v>111</v>
      </c>
      <c r="C25" s="35"/>
      <c r="D25" s="35">
        <v>2</v>
      </c>
      <c r="E25" s="35"/>
      <c r="F25" s="35"/>
      <c r="G25" s="36">
        <v>2</v>
      </c>
      <c r="H25" s="64"/>
      <c r="I25" s="41"/>
      <c r="J25" s="7"/>
      <c r="K25" s="7"/>
      <c r="L25" s="7"/>
    </row>
    <row r="26" spans="1:13" ht="16.95" customHeight="1">
      <c r="A26" s="33" t="s">
        <v>41</v>
      </c>
      <c r="B26" s="38" t="s">
        <v>114</v>
      </c>
      <c r="C26" s="35"/>
      <c r="D26" s="35">
        <v>2</v>
      </c>
      <c r="E26" s="35"/>
      <c r="F26" s="35"/>
      <c r="G26" s="36">
        <v>2</v>
      </c>
      <c r="H26" s="64"/>
      <c r="I26" s="41"/>
    </row>
    <row r="27" spans="1:13" ht="48" customHeight="1">
      <c r="A27" s="33" t="s">
        <v>42</v>
      </c>
      <c r="B27" s="34" t="s">
        <v>112</v>
      </c>
      <c r="C27" s="35"/>
      <c r="D27" s="35"/>
      <c r="E27" s="35">
        <v>4</v>
      </c>
      <c r="F27" s="35"/>
      <c r="G27" s="36">
        <v>4</v>
      </c>
      <c r="H27" s="64"/>
      <c r="I27" s="41" t="s">
        <v>150</v>
      </c>
      <c r="J27" s="7"/>
      <c r="K27" s="7"/>
      <c r="L27" s="7"/>
    </row>
    <row r="28" spans="1:13" ht="16.95" customHeight="1">
      <c r="A28" s="33" t="s">
        <v>43</v>
      </c>
      <c r="B28" s="34" t="s">
        <v>113</v>
      </c>
      <c r="C28" s="35"/>
      <c r="D28" s="35"/>
      <c r="E28" s="35">
        <v>6</v>
      </c>
      <c r="F28" s="35"/>
      <c r="G28" s="36">
        <v>6</v>
      </c>
      <c r="H28" s="64"/>
      <c r="I28" s="41"/>
      <c r="J28" s="7"/>
      <c r="K28" s="7"/>
      <c r="L28" s="7"/>
    </row>
    <row r="29" spans="1:13" ht="22.2" customHeight="1">
      <c r="A29" s="31" t="s">
        <v>9</v>
      </c>
      <c r="B29" s="31" t="s">
        <v>21</v>
      </c>
      <c r="C29" s="18"/>
      <c r="D29" s="18"/>
      <c r="E29" s="18"/>
      <c r="F29" s="18"/>
      <c r="G29" s="18"/>
      <c r="H29" s="19"/>
      <c r="I29" s="43"/>
      <c r="M29" s="7"/>
    </row>
    <row r="30" spans="1:13" ht="16.95" customHeight="1">
      <c r="A30" s="33" t="s">
        <v>44</v>
      </c>
      <c r="B30" s="34" t="s">
        <v>115</v>
      </c>
      <c r="C30" s="35"/>
      <c r="D30" s="35">
        <v>2</v>
      </c>
      <c r="E30" s="35"/>
      <c r="F30" s="35"/>
      <c r="G30" s="36">
        <v>2</v>
      </c>
      <c r="H30" s="63">
        <f>SUM(G30:G35)</f>
        <v>20</v>
      </c>
      <c r="I30" s="41"/>
    </row>
    <row r="31" spans="1:13" ht="16.95" customHeight="1">
      <c r="A31" s="33" t="s">
        <v>45</v>
      </c>
      <c r="B31" s="34" t="s">
        <v>116</v>
      </c>
      <c r="C31" s="35"/>
      <c r="D31" s="35">
        <v>4</v>
      </c>
      <c r="E31" s="35"/>
      <c r="F31" s="35"/>
      <c r="G31" s="36">
        <v>4</v>
      </c>
      <c r="H31" s="64"/>
      <c r="I31" s="41"/>
    </row>
    <row r="32" spans="1:13" ht="32.25" customHeight="1">
      <c r="A32" s="33" t="s">
        <v>46</v>
      </c>
      <c r="B32" s="34" t="s">
        <v>117</v>
      </c>
      <c r="C32" s="35"/>
      <c r="D32" s="35">
        <v>4</v>
      </c>
      <c r="E32" s="35"/>
      <c r="F32" s="35"/>
      <c r="G32" s="36">
        <v>4</v>
      </c>
      <c r="H32" s="64"/>
      <c r="I32" s="41" t="s">
        <v>144</v>
      </c>
    </row>
    <row r="33" spans="1:13" ht="16.95" customHeight="1">
      <c r="A33" s="33" t="s">
        <v>47</v>
      </c>
      <c r="B33" s="34"/>
      <c r="C33" s="35"/>
      <c r="D33" s="35">
        <v>2</v>
      </c>
      <c r="E33" s="35"/>
      <c r="F33" s="35"/>
      <c r="G33" s="36">
        <v>2</v>
      </c>
      <c r="H33" s="64"/>
      <c r="I33" s="41"/>
    </row>
    <row r="34" spans="1:13" ht="16.95" customHeight="1">
      <c r="A34" s="33" t="s">
        <v>48</v>
      </c>
      <c r="B34" s="34" t="s">
        <v>118</v>
      </c>
      <c r="C34" s="35"/>
      <c r="D34" s="35"/>
      <c r="E34" s="35">
        <v>5</v>
      </c>
      <c r="F34" s="35"/>
      <c r="G34" s="36">
        <v>5</v>
      </c>
      <c r="H34" s="64"/>
      <c r="I34" s="41" t="s">
        <v>156</v>
      </c>
      <c r="J34" s="7"/>
      <c r="K34" s="7"/>
      <c r="L34" s="7"/>
    </row>
    <row r="35" spans="1:13" s="7" customFormat="1" ht="36" customHeight="1">
      <c r="A35" s="33" t="s">
        <v>49</v>
      </c>
      <c r="B35" s="34" t="s">
        <v>147</v>
      </c>
      <c r="C35" s="35"/>
      <c r="D35" s="35"/>
      <c r="E35" s="35">
        <v>3</v>
      </c>
      <c r="F35" s="35"/>
      <c r="G35" s="36">
        <v>3</v>
      </c>
      <c r="H35" s="64"/>
      <c r="I35" s="41" t="s">
        <v>157</v>
      </c>
      <c r="M35"/>
    </row>
    <row r="36" spans="1:13" ht="22.2" customHeight="1">
      <c r="A36" s="31" t="s">
        <v>10</v>
      </c>
      <c r="B36" s="32" t="s">
        <v>29</v>
      </c>
      <c r="C36" s="16"/>
      <c r="D36" s="16"/>
      <c r="E36" s="16"/>
      <c r="F36" s="16"/>
      <c r="G36" s="17"/>
      <c r="H36" s="5"/>
      <c r="I36" s="42"/>
      <c r="M36" s="7"/>
    </row>
    <row r="37" spans="1:13" ht="16.95" customHeight="1">
      <c r="A37" s="33" t="s">
        <v>22</v>
      </c>
      <c r="B37" s="39" t="s">
        <v>119</v>
      </c>
      <c r="C37" s="35"/>
      <c r="D37" s="35">
        <v>2</v>
      </c>
      <c r="E37" s="35"/>
      <c r="F37" s="35"/>
      <c r="G37" s="36">
        <v>2</v>
      </c>
      <c r="H37" s="63">
        <f>SUM(G37:G40)</f>
        <v>12</v>
      </c>
      <c r="I37" s="41"/>
    </row>
    <row r="38" spans="1:13" ht="16.95" customHeight="1">
      <c r="A38" s="33" t="s">
        <v>23</v>
      </c>
      <c r="B38" s="39" t="s">
        <v>120</v>
      </c>
      <c r="C38" s="35"/>
      <c r="D38" s="35">
        <v>2</v>
      </c>
      <c r="E38" s="35"/>
      <c r="F38" s="35"/>
      <c r="G38" s="36">
        <v>2</v>
      </c>
      <c r="H38" s="64"/>
      <c r="I38" s="41"/>
    </row>
    <row r="39" spans="1:13" ht="16.95" customHeight="1">
      <c r="A39" s="33" t="s">
        <v>24</v>
      </c>
      <c r="B39" s="39" t="s">
        <v>121</v>
      </c>
      <c r="C39" s="35"/>
      <c r="D39" s="35"/>
      <c r="E39" s="35">
        <v>4</v>
      </c>
      <c r="F39" s="35"/>
      <c r="G39" s="36">
        <v>4</v>
      </c>
      <c r="H39" s="64"/>
      <c r="I39" s="41"/>
    </row>
    <row r="40" spans="1:13" ht="16.95" customHeight="1">
      <c r="A40" s="33" t="s">
        <v>90</v>
      </c>
      <c r="B40" s="39" t="s">
        <v>122</v>
      </c>
      <c r="C40" s="35"/>
      <c r="D40" s="35"/>
      <c r="E40" s="35">
        <v>4</v>
      </c>
      <c r="F40" s="35"/>
      <c r="G40" s="36">
        <v>4</v>
      </c>
      <c r="H40" s="64"/>
      <c r="I40" s="41" t="s">
        <v>145</v>
      </c>
    </row>
    <row r="41" spans="1:13" ht="22.2" customHeight="1">
      <c r="A41" s="31" t="s">
        <v>11</v>
      </c>
      <c r="B41" s="65" t="s">
        <v>68</v>
      </c>
      <c r="C41" s="65"/>
      <c r="D41" s="65"/>
      <c r="E41" s="65"/>
      <c r="F41" s="65"/>
      <c r="G41" s="15"/>
      <c r="H41" s="20"/>
      <c r="I41" s="55"/>
      <c r="M41" s="7"/>
    </row>
    <row r="42" spans="1:13" ht="16.95" customHeight="1">
      <c r="A42" s="33" t="s">
        <v>70</v>
      </c>
      <c r="B42" s="39" t="s">
        <v>123</v>
      </c>
      <c r="C42" s="35"/>
      <c r="D42" s="35">
        <v>2</v>
      </c>
      <c r="E42" s="35"/>
      <c r="F42" s="35"/>
      <c r="G42" s="36">
        <v>2</v>
      </c>
      <c r="H42" s="66">
        <f>SUM(G42:G46)</f>
        <v>18</v>
      </c>
      <c r="I42" s="56"/>
    </row>
    <row r="43" spans="1:13" ht="16.95" customHeight="1">
      <c r="A43" s="33" t="s">
        <v>69</v>
      </c>
      <c r="B43" s="39" t="s">
        <v>124</v>
      </c>
      <c r="C43" s="35"/>
      <c r="D43" s="35">
        <v>6</v>
      </c>
      <c r="E43" s="35"/>
      <c r="F43" s="35"/>
      <c r="G43" s="36">
        <v>6</v>
      </c>
      <c r="H43" s="67"/>
      <c r="I43" s="56"/>
    </row>
    <row r="44" spans="1:13" ht="16.95" customHeight="1">
      <c r="A44" s="33" t="s">
        <v>91</v>
      </c>
      <c r="B44" s="39" t="s">
        <v>125</v>
      </c>
      <c r="C44" s="35"/>
      <c r="D44" s="35"/>
      <c r="E44" s="35">
        <v>6</v>
      </c>
      <c r="F44" s="35"/>
      <c r="G44" s="36">
        <v>6</v>
      </c>
      <c r="H44" s="67"/>
      <c r="I44" s="56"/>
    </row>
    <row r="45" spans="1:13" ht="30">
      <c r="A45" s="33" t="s">
        <v>30</v>
      </c>
      <c r="B45" s="39" t="s">
        <v>126</v>
      </c>
      <c r="C45" s="35"/>
      <c r="D45" s="35"/>
      <c r="E45" s="35"/>
      <c r="F45" s="35">
        <v>3</v>
      </c>
      <c r="G45" s="36">
        <v>3</v>
      </c>
      <c r="H45" s="67"/>
      <c r="I45" s="56" t="s">
        <v>151</v>
      </c>
    </row>
    <row r="46" spans="1:13" ht="16.95" customHeight="1">
      <c r="A46" s="33" t="s">
        <v>31</v>
      </c>
      <c r="B46" s="39" t="s">
        <v>127</v>
      </c>
      <c r="C46" s="35"/>
      <c r="D46" s="35"/>
      <c r="E46" s="35"/>
      <c r="F46" s="35">
        <v>1</v>
      </c>
      <c r="G46" s="36">
        <v>1</v>
      </c>
      <c r="H46" s="67"/>
      <c r="I46" s="56"/>
    </row>
    <row r="47" spans="1:13" ht="22.2" customHeight="1">
      <c r="A47" s="31" t="s">
        <v>12</v>
      </c>
      <c r="B47" s="65" t="s">
        <v>71</v>
      </c>
      <c r="C47" s="65"/>
      <c r="D47" s="65"/>
      <c r="E47" s="65"/>
      <c r="F47" s="65"/>
      <c r="G47" s="15"/>
      <c r="H47" s="20"/>
      <c r="I47" s="57"/>
      <c r="M47" s="7"/>
    </row>
    <row r="48" spans="1:13" ht="16.95" customHeight="1">
      <c r="A48" s="33" t="s">
        <v>50</v>
      </c>
      <c r="B48" s="39" t="s">
        <v>128</v>
      </c>
      <c r="C48" s="35">
        <v>1</v>
      </c>
      <c r="D48" s="35"/>
      <c r="E48" s="35"/>
      <c r="F48" s="35"/>
      <c r="G48" s="36">
        <v>1</v>
      </c>
      <c r="H48" s="66">
        <f>SUM(G48:G52)</f>
        <v>11</v>
      </c>
      <c r="I48" s="62"/>
    </row>
    <row r="49" spans="1:13" ht="16.95" customHeight="1">
      <c r="A49" s="33" t="s">
        <v>51</v>
      </c>
      <c r="B49" s="39"/>
      <c r="C49" s="35"/>
      <c r="D49" s="35">
        <v>2</v>
      </c>
      <c r="E49" s="35"/>
      <c r="F49" s="35"/>
      <c r="G49" s="36">
        <v>2</v>
      </c>
      <c r="H49" s="67"/>
      <c r="I49" s="56"/>
    </row>
    <row r="50" spans="1:13" ht="16.95" customHeight="1">
      <c r="A50" s="33" t="s">
        <v>72</v>
      </c>
      <c r="B50" s="39" t="s">
        <v>129</v>
      </c>
      <c r="C50" s="35">
        <v>1</v>
      </c>
      <c r="D50" s="35"/>
      <c r="E50" s="35"/>
      <c r="F50" s="35"/>
      <c r="G50" s="36">
        <v>1</v>
      </c>
      <c r="H50" s="67"/>
      <c r="I50" s="56"/>
    </row>
    <row r="51" spans="1:13" ht="16.95" customHeight="1">
      <c r="A51" s="33" t="s">
        <v>73</v>
      </c>
      <c r="B51" s="39" t="s">
        <v>130</v>
      </c>
      <c r="C51" s="35"/>
      <c r="D51" s="35">
        <v>3</v>
      </c>
      <c r="E51" s="35"/>
      <c r="F51" s="35"/>
      <c r="G51" s="36">
        <v>3</v>
      </c>
      <c r="H51" s="67"/>
      <c r="I51" s="56" t="s">
        <v>158</v>
      </c>
    </row>
    <row r="52" spans="1:13" s="7" customFormat="1" ht="16.95" customHeight="1">
      <c r="A52" s="33" t="s">
        <v>92</v>
      </c>
      <c r="B52" s="39" t="s">
        <v>131</v>
      </c>
      <c r="C52" s="35"/>
      <c r="D52" s="35"/>
      <c r="E52" s="35"/>
      <c r="F52" s="35">
        <v>4</v>
      </c>
      <c r="G52" s="36">
        <v>4</v>
      </c>
      <c r="H52" s="67"/>
      <c r="I52" s="56"/>
      <c r="J52"/>
      <c r="K52"/>
      <c r="L52"/>
      <c r="M52"/>
    </row>
    <row r="53" spans="1:13" ht="22.2" customHeight="1">
      <c r="A53" s="31" t="s">
        <v>13</v>
      </c>
      <c r="B53" s="65" t="s">
        <v>132</v>
      </c>
      <c r="C53" s="65"/>
      <c r="D53" s="65"/>
      <c r="E53" s="65"/>
      <c r="F53" s="65"/>
      <c r="G53" s="18"/>
      <c r="H53" s="8"/>
      <c r="I53" s="58"/>
      <c r="M53" s="7"/>
    </row>
    <row r="54" spans="1:13" ht="31.5" customHeight="1">
      <c r="A54" s="33" t="s">
        <v>52</v>
      </c>
      <c r="B54" s="39" t="s">
        <v>133</v>
      </c>
      <c r="C54" s="35"/>
      <c r="D54" s="35">
        <v>2</v>
      </c>
      <c r="E54" s="35"/>
      <c r="F54" s="35"/>
      <c r="G54" s="36">
        <v>2</v>
      </c>
      <c r="H54" s="78">
        <f>SUM(G54:G55)</f>
        <v>9</v>
      </c>
      <c r="I54" s="41" t="s">
        <v>152</v>
      </c>
    </row>
    <row r="55" spans="1:13" ht="16.95" customHeight="1">
      <c r="A55" s="33" t="s">
        <v>53</v>
      </c>
      <c r="B55" s="39" t="s">
        <v>134</v>
      </c>
      <c r="C55" s="35"/>
      <c r="D55" s="35"/>
      <c r="E55" s="35">
        <v>7</v>
      </c>
      <c r="F55" s="35"/>
      <c r="G55" s="36">
        <v>7</v>
      </c>
      <c r="H55" s="78"/>
      <c r="I55" s="41" t="s">
        <v>146</v>
      </c>
    </row>
    <row r="56" spans="1:13" ht="22.2" customHeight="1">
      <c r="A56" s="31" t="s">
        <v>14</v>
      </c>
      <c r="B56" s="65" t="s">
        <v>74</v>
      </c>
      <c r="C56" s="65"/>
      <c r="D56" s="65"/>
      <c r="E56" s="65"/>
      <c r="F56" s="65"/>
      <c r="G56" s="18"/>
      <c r="H56" s="8"/>
      <c r="I56" s="42"/>
      <c r="K56" s="21"/>
      <c r="M56" s="7"/>
    </row>
    <row r="57" spans="1:13" ht="16.95" customHeight="1">
      <c r="A57" s="33" t="s">
        <v>54</v>
      </c>
      <c r="B57" s="34" t="s">
        <v>148</v>
      </c>
      <c r="C57" s="35"/>
      <c r="D57" s="35">
        <v>2</v>
      </c>
      <c r="E57" s="35"/>
      <c r="F57" s="35"/>
      <c r="G57" s="36">
        <v>2</v>
      </c>
      <c r="H57" s="63">
        <f>SUM(G57:G58)</f>
        <v>6</v>
      </c>
      <c r="I57" s="41" t="s">
        <v>153</v>
      </c>
    </row>
    <row r="58" spans="1:13" ht="16.95" customHeight="1">
      <c r="A58" s="33" t="s">
        <v>55</v>
      </c>
      <c r="B58" s="34" t="s">
        <v>135</v>
      </c>
      <c r="C58" s="35"/>
      <c r="D58" s="35">
        <v>4</v>
      </c>
      <c r="E58" s="35"/>
      <c r="F58" s="35"/>
      <c r="G58" s="36">
        <v>4</v>
      </c>
      <c r="H58" s="64"/>
      <c r="I58" s="44"/>
      <c r="J58" s="7"/>
      <c r="K58" s="7"/>
      <c r="L58" s="7"/>
    </row>
    <row r="59" spans="1:13" ht="22.2" customHeight="1">
      <c r="A59" s="31" t="s">
        <v>15</v>
      </c>
      <c r="B59" s="65" t="s">
        <v>32</v>
      </c>
      <c r="C59" s="65"/>
      <c r="D59" s="65"/>
      <c r="E59" s="65"/>
      <c r="F59" s="65"/>
      <c r="G59" s="18"/>
      <c r="H59" s="20"/>
      <c r="I59" s="43"/>
      <c r="M59" s="7"/>
    </row>
    <row r="60" spans="1:13" ht="16.95" customHeight="1">
      <c r="A60" s="33" t="s">
        <v>56</v>
      </c>
      <c r="B60" s="40" t="s">
        <v>136</v>
      </c>
      <c r="C60" s="35"/>
      <c r="D60" s="35">
        <v>6</v>
      </c>
      <c r="E60" s="35"/>
      <c r="F60" s="35"/>
      <c r="G60" s="36">
        <v>6</v>
      </c>
      <c r="H60" s="63">
        <f>SUM(G60:G62)</f>
        <v>15</v>
      </c>
      <c r="I60" s="41"/>
    </row>
    <row r="61" spans="1:13" ht="16.95" customHeight="1">
      <c r="A61" s="33" t="s">
        <v>75</v>
      </c>
      <c r="B61" s="39" t="s">
        <v>137</v>
      </c>
      <c r="C61" s="35"/>
      <c r="D61" s="35"/>
      <c r="E61" s="35">
        <v>5</v>
      </c>
      <c r="F61" s="35"/>
      <c r="G61" s="36">
        <v>5</v>
      </c>
      <c r="H61" s="64"/>
      <c r="I61" s="41"/>
    </row>
    <row r="62" spans="1:13" ht="16.95" customHeight="1">
      <c r="A62" s="33" t="s">
        <v>76</v>
      </c>
      <c r="B62" s="39" t="s">
        <v>138</v>
      </c>
      <c r="C62" s="35"/>
      <c r="D62" s="35"/>
      <c r="E62" s="35">
        <v>4</v>
      </c>
      <c r="F62" s="35"/>
      <c r="G62" s="36">
        <v>4</v>
      </c>
      <c r="H62" s="77"/>
      <c r="I62" s="41"/>
    </row>
    <row r="63" spans="1:13" ht="22.2" customHeight="1">
      <c r="A63" s="31" t="s">
        <v>77</v>
      </c>
      <c r="B63" s="65" t="s">
        <v>78</v>
      </c>
      <c r="C63" s="65"/>
      <c r="D63" s="65"/>
      <c r="E63" s="65"/>
      <c r="F63" s="65"/>
      <c r="G63" s="18"/>
      <c r="H63" s="20"/>
      <c r="I63" s="43"/>
      <c r="M63" s="7"/>
    </row>
    <row r="64" spans="1:13" ht="16.95" customHeight="1">
      <c r="A64" s="33" t="s">
        <v>93</v>
      </c>
      <c r="B64" s="40" t="s">
        <v>139</v>
      </c>
      <c r="C64" s="35"/>
      <c r="D64" s="35">
        <v>6</v>
      </c>
      <c r="E64" s="35"/>
      <c r="F64" s="35"/>
      <c r="G64" s="36">
        <v>6</v>
      </c>
      <c r="H64" s="63">
        <f>SUM(G64:G67)</f>
        <v>20</v>
      </c>
      <c r="I64" s="41"/>
    </row>
    <row r="65" spans="1:9" ht="16.95" customHeight="1">
      <c r="A65" s="33" t="s">
        <v>94</v>
      </c>
      <c r="B65" s="39" t="s">
        <v>140</v>
      </c>
      <c r="C65" s="35"/>
      <c r="D65" s="35">
        <v>4</v>
      </c>
      <c r="E65" s="35"/>
      <c r="F65" s="35"/>
      <c r="G65" s="36">
        <v>4</v>
      </c>
      <c r="H65" s="64"/>
      <c r="I65" s="41"/>
    </row>
    <row r="66" spans="1:9" ht="16.95" customHeight="1">
      <c r="A66" s="33" t="s">
        <v>95</v>
      </c>
      <c r="B66" s="39" t="s">
        <v>141</v>
      </c>
      <c r="C66" s="35"/>
      <c r="D66" s="35">
        <v>4</v>
      </c>
      <c r="E66" s="35"/>
      <c r="F66" s="35"/>
      <c r="G66" s="36">
        <v>4</v>
      </c>
      <c r="H66" s="64"/>
      <c r="I66" s="41"/>
    </row>
    <row r="67" spans="1:9" ht="32.25" customHeight="1">
      <c r="A67" s="33" t="s">
        <v>96</v>
      </c>
      <c r="B67" s="39" t="s">
        <v>149</v>
      </c>
      <c r="C67" s="35"/>
      <c r="D67" s="35"/>
      <c r="E67" s="35"/>
      <c r="F67" s="35">
        <v>6</v>
      </c>
      <c r="G67" s="36">
        <v>6</v>
      </c>
      <c r="H67" s="77"/>
      <c r="I67" s="41" t="s">
        <v>154</v>
      </c>
    </row>
    <row r="68" spans="1:9">
      <c r="A68" s="26"/>
      <c r="B68" s="27"/>
      <c r="C68" s="28"/>
      <c r="D68" s="28"/>
      <c r="E68" s="28"/>
      <c r="F68" s="28"/>
      <c r="G68" s="29"/>
      <c r="H68" s="28"/>
      <c r="I68" s="30"/>
    </row>
    <row r="69" spans="1:9" ht="15.6">
      <c r="B69" s="45"/>
      <c r="C69" s="46">
        <f>SUM(C8:C67)</f>
        <v>5</v>
      </c>
      <c r="D69" s="46">
        <f t="shared" ref="D69:G69" si="0">SUM(D8:D67)</f>
        <v>77</v>
      </c>
      <c r="E69" s="46">
        <f t="shared" si="0"/>
        <v>50</v>
      </c>
      <c r="F69" s="46">
        <f t="shared" si="0"/>
        <v>18</v>
      </c>
      <c r="G69" s="46">
        <f t="shared" si="0"/>
        <v>150</v>
      </c>
    </row>
    <row r="70" spans="1:9" ht="15.6">
      <c r="B70" s="45"/>
      <c r="C70" s="46"/>
      <c r="D70" s="46"/>
      <c r="E70" s="46"/>
      <c r="F70" s="46"/>
      <c r="G70" s="46"/>
    </row>
    <row r="71" spans="1:9" ht="15.6">
      <c r="B71" s="45"/>
      <c r="C71" s="46"/>
      <c r="D71" s="46"/>
      <c r="E71" s="46"/>
      <c r="F71" s="46"/>
      <c r="G71" s="46"/>
    </row>
    <row r="72" spans="1:9" ht="15.6">
      <c r="B72" s="47"/>
      <c r="C72" s="48" t="s">
        <v>25</v>
      </c>
      <c r="D72" s="48" t="s">
        <v>26</v>
      </c>
      <c r="E72" s="48" t="s">
        <v>27</v>
      </c>
      <c r="F72" s="48" t="s">
        <v>28</v>
      </c>
      <c r="G72" s="48" t="s">
        <v>1</v>
      </c>
    </row>
    <row r="73" spans="1:9" ht="15.6">
      <c r="B73" s="49" t="s">
        <v>57</v>
      </c>
      <c r="C73" s="48">
        <f>SUM(C8:C20)</f>
        <v>3</v>
      </c>
      <c r="D73" s="48">
        <f>SUM(D8:D20)</f>
        <v>11</v>
      </c>
      <c r="E73" s="48">
        <f>SUM(E8:E20)</f>
        <v>2</v>
      </c>
      <c r="F73" s="48">
        <f>SUM(F8:F20)</f>
        <v>4</v>
      </c>
      <c r="G73" s="48">
        <f>SUM(G8:G20)</f>
        <v>20</v>
      </c>
    </row>
    <row r="74" spans="1:9" ht="15.6">
      <c r="B74" s="47"/>
      <c r="C74" s="50">
        <f>SUM(C73/20)</f>
        <v>0.15</v>
      </c>
      <c r="D74" s="50">
        <f t="shared" ref="D74:F74" si="1">SUM(D73/20)</f>
        <v>0.55000000000000004</v>
      </c>
      <c r="E74" s="50">
        <f t="shared" si="1"/>
        <v>0.1</v>
      </c>
      <c r="F74" s="50">
        <f t="shared" si="1"/>
        <v>0.2</v>
      </c>
      <c r="G74" s="50"/>
    </row>
    <row r="75" spans="1:9" ht="15.6">
      <c r="B75" s="47"/>
      <c r="C75" s="48"/>
      <c r="D75" s="48"/>
      <c r="E75" s="48"/>
      <c r="F75" s="48"/>
      <c r="G75" s="48"/>
    </row>
    <row r="76" spans="1:9" ht="15.6">
      <c r="B76" s="49" t="s">
        <v>18</v>
      </c>
      <c r="C76" s="48">
        <f>SUM(C22:C35)</f>
        <v>0</v>
      </c>
      <c r="D76" s="48">
        <f t="shared" ref="D76:F76" si="2">SUM(D22:D35)</f>
        <v>21</v>
      </c>
      <c r="E76" s="48">
        <f t="shared" si="2"/>
        <v>18</v>
      </c>
      <c r="F76" s="48">
        <f t="shared" si="2"/>
        <v>0</v>
      </c>
      <c r="G76" s="48">
        <f>SUM(G22:G35)</f>
        <v>39</v>
      </c>
    </row>
    <row r="77" spans="1:9" ht="15.6">
      <c r="B77" s="47"/>
      <c r="C77" s="50">
        <f>SUM(C76/39)</f>
        <v>0</v>
      </c>
      <c r="D77" s="50">
        <f t="shared" ref="D77:F77" si="3">SUM(D76/39)</f>
        <v>0.53846153846153844</v>
      </c>
      <c r="E77" s="50">
        <f t="shared" si="3"/>
        <v>0.46153846153846156</v>
      </c>
      <c r="F77" s="50">
        <f t="shared" si="3"/>
        <v>0</v>
      </c>
      <c r="G77" s="50"/>
    </row>
    <row r="78" spans="1:9" ht="15.6">
      <c r="B78" s="47"/>
      <c r="C78" s="48"/>
      <c r="D78" s="48"/>
      <c r="E78" s="48"/>
      <c r="F78" s="48"/>
      <c r="G78" s="48"/>
    </row>
    <row r="79" spans="1:9" ht="15.6">
      <c r="B79" s="49" t="s">
        <v>19</v>
      </c>
      <c r="C79" s="48">
        <f>SUM(C37:C40,C42:C46,C48:C52,C54:C55)</f>
        <v>2</v>
      </c>
      <c r="D79" s="48">
        <f t="shared" ref="D79:G79" si="4">SUM(D37:D40,D42:D46,D48:D52,D54:D55)</f>
        <v>19</v>
      </c>
      <c r="E79" s="48">
        <f t="shared" si="4"/>
        <v>21</v>
      </c>
      <c r="F79" s="48">
        <f t="shared" si="4"/>
        <v>8</v>
      </c>
      <c r="G79" s="48">
        <f t="shared" si="4"/>
        <v>50</v>
      </c>
    </row>
    <row r="80" spans="1:9" ht="15.6">
      <c r="B80" s="47"/>
      <c r="C80" s="50">
        <f>SUM(C79/50)</f>
        <v>0.04</v>
      </c>
      <c r="D80" s="50">
        <f t="shared" ref="D80:F80" si="5">SUM(D79/50)</f>
        <v>0.38</v>
      </c>
      <c r="E80" s="50">
        <f t="shared" si="5"/>
        <v>0.42</v>
      </c>
      <c r="F80" s="50">
        <f t="shared" si="5"/>
        <v>0.16</v>
      </c>
      <c r="G80" s="50"/>
    </row>
    <row r="81" spans="2:7" ht="15.6">
      <c r="B81" s="47"/>
      <c r="C81" s="48"/>
      <c r="D81" s="48"/>
      <c r="E81" s="48"/>
      <c r="F81" s="48"/>
      <c r="G81" s="48"/>
    </row>
    <row r="82" spans="2:7" ht="15.6">
      <c r="B82" s="49" t="s">
        <v>20</v>
      </c>
      <c r="C82" s="48">
        <f>SUM(C57:C58,C60:C62,C64:C67)</f>
        <v>0</v>
      </c>
      <c r="D82" s="48">
        <f t="shared" ref="D82:G82" si="6">SUM(D57:D58,D60:D62,D64:D67)</f>
        <v>26</v>
      </c>
      <c r="E82" s="48">
        <f t="shared" si="6"/>
        <v>9</v>
      </c>
      <c r="F82" s="48">
        <f t="shared" si="6"/>
        <v>6</v>
      </c>
      <c r="G82" s="48">
        <f t="shared" si="6"/>
        <v>41</v>
      </c>
    </row>
    <row r="83" spans="2:7" ht="15.6">
      <c r="B83" s="51"/>
      <c r="C83" s="50">
        <f>SUM(C82/41)</f>
        <v>0</v>
      </c>
      <c r="D83" s="50">
        <f t="shared" ref="D83:F83" si="7">SUM(D82/41)</f>
        <v>0.63414634146341464</v>
      </c>
      <c r="E83" s="50">
        <f t="shared" si="7"/>
        <v>0.21951219512195122</v>
      </c>
      <c r="F83" s="50">
        <f t="shared" si="7"/>
        <v>0.14634146341463414</v>
      </c>
      <c r="G83" s="50"/>
    </row>
    <row r="86" spans="2:7" ht="15.6">
      <c r="B86" s="52" t="s">
        <v>58</v>
      </c>
      <c r="C86" s="48" t="s">
        <v>59</v>
      </c>
      <c r="D86" s="48" t="s">
        <v>60</v>
      </c>
    </row>
    <row r="87" spans="2:7" ht="15.6">
      <c r="B87" s="47" t="s">
        <v>61</v>
      </c>
      <c r="C87" s="53">
        <v>0.6</v>
      </c>
      <c r="D87" s="53">
        <v>0.4</v>
      </c>
    </row>
    <row r="88" spans="2:7" ht="15.6">
      <c r="B88" s="47" t="s">
        <v>18</v>
      </c>
      <c r="C88" s="53">
        <v>0.74399999999999999</v>
      </c>
      <c r="D88" s="53">
        <v>0.25600000000000001</v>
      </c>
    </row>
    <row r="89" spans="2:7" ht="15.6">
      <c r="B89" s="47" t="s">
        <v>19</v>
      </c>
      <c r="C89" s="53">
        <v>0.3</v>
      </c>
      <c r="D89" s="53">
        <v>0.7</v>
      </c>
    </row>
    <row r="90" spans="2:7" ht="15.6">
      <c r="B90" s="47" t="s">
        <v>20</v>
      </c>
      <c r="C90" s="53">
        <v>0.41499999999999998</v>
      </c>
      <c r="D90" s="53">
        <v>0.58499999999999996</v>
      </c>
    </row>
  </sheetData>
  <mergeCells count="26">
    <mergeCell ref="B63:F63"/>
    <mergeCell ref="H64:H67"/>
    <mergeCell ref="B53:F53"/>
    <mergeCell ref="H54:H55"/>
    <mergeCell ref="B56:F56"/>
    <mergeCell ref="B59:F59"/>
    <mergeCell ref="H60:H62"/>
    <mergeCell ref="H8:H13"/>
    <mergeCell ref="H15:H20"/>
    <mergeCell ref="H30:H35"/>
    <mergeCell ref="H37:H40"/>
    <mergeCell ref="H42:H46"/>
    <mergeCell ref="A1:L1"/>
    <mergeCell ref="K7:L7"/>
    <mergeCell ref="A3:A4"/>
    <mergeCell ref="B3:B4"/>
    <mergeCell ref="C3:F3"/>
    <mergeCell ref="B7:F7"/>
    <mergeCell ref="G3:G4"/>
    <mergeCell ref="H3:H4"/>
    <mergeCell ref="I3:I4"/>
    <mergeCell ref="H22:H28"/>
    <mergeCell ref="B41:F41"/>
    <mergeCell ref="B47:F47"/>
    <mergeCell ref="H48:H52"/>
    <mergeCell ref="H57:H58"/>
  </mergeCells>
  <phoneticPr fontId="10" type="noConversion"/>
  <printOptions horizontalCentered="1"/>
  <pageMargins left="0.19685039370078741" right="0.19685039370078741" top="0.59055118110236227" bottom="0.19685039370078741" header="0" footer="0"/>
  <pageSetup paperSize="9" scale="55" fitToHeight="0" orientation="landscape" r:id="rId1"/>
  <ignoredErrors>
    <ignoredError sqref="A22:A28 A30:A35 A54:A55 A60 A57:A58 A15 A48:A49" numberStoredAsText="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4F2CE2-2B19-44EA-881B-56B25FDF3595}">
  <dimension ref="A1:N7"/>
  <sheetViews>
    <sheetView workbookViewId="0">
      <selection activeCell="B1" sqref="B1"/>
    </sheetView>
  </sheetViews>
  <sheetFormatPr defaultRowHeight="14.4"/>
  <sheetData>
    <row r="1" spans="1:14">
      <c r="B1" s="22" t="s">
        <v>62</v>
      </c>
      <c r="C1" s="22" t="s">
        <v>27</v>
      </c>
      <c r="D1" s="22" t="s">
        <v>28</v>
      </c>
    </row>
    <row r="2" spans="1:14">
      <c r="A2" t="s">
        <v>63</v>
      </c>
      <c r="B2" s="23">
        <f>'2024 Paper 2'!C5+'2024 Paper 2'!D5</f>
        <v>0.55000000000000004</v>
      </c>
      <c r="C2" s="23">
        <f>'2024 Paper 2'!E5</f>
        <v>0.3</v>
      </c>
      <c r="D2" s="23">
        <f>'2024 Paper 2'!F5</f>
        <v>0.15</v>
      </c>
    </row>
    <row r="3" spans="1:14">
      <c r="A3" t="s">
        <v>64</v>
      </c>
      <c r="B3" s="23">
        <f>'2024 Paper 2'!C6+'2024 Paper 2'!D6</f>
        <v>0.54666666666666663</v>
      </c>
      <c r="C3" s="23">
        <f>'2024 Paper 2'!E6</f>
        <v>0.33333333333333331</v>
      </c>
      <c r="D3" s="23">
        <f>'2024 Paper 2'!F6</f>
        <v>0.12</v>
      </c>
    </row>
    <row r="7" spans="1:14">
      <c r="N7" s="24"/>
    </row>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ea65cdaa-dd3e-4b35-84ea-4e495e348b1d" xsi:nil="true"/>
    <lcf76f155ced4ddcb4097134ff3c332f xmlns="fc2b5a75-801f-4b08-880e-c842f01de18e">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7C1A230E3D7FD648B032618CC5FCDBF1" ma:contentTypeVersion="16" ma:contentTypeDescription="Create a new document." ma:contentTypeScope="" ma:versionID="140b20ff2d762ed8081053ef6dc36b43">
  <xsd:schema xmlns:xsd="http://www.w3.org/2001/XMLSchema" xmlns:xs="http://www.w3.org/2001/XMLSchema" xmlns:p="http://schemas.microsoft.com/office/2006/metadata/properties" xmlns:ns2="fc2b5a75-801f-4b08-880e-c842f01de18e" xmlns:ns3="ea65cdaa-dd3e-4b35-84ea-4e495e348b1d" targetNamespace="http://schemas.microsoft.com/office/2006/metadata/properties" ma:root="true" ma:fieldsID="85c5f5196b7e67e8342eb9dd58456a35" ns2:_="" ns3:_="">
    <xsd:import namespace="fc2b5a75-801f-4b08-880e-c842f01de18e"/>
    <xsd:import namespace="ea65cdaa-dd3e-4b35-84ea-4e495e348b1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MediaServiceLocation" minOccurs="0"/>
                <xsd:element ref="ns3:SharedWithUsers" minOccurs="0"/>
                <xsd:element ref="ns3:SharedWithDetails"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c2b5a75-801f-4b08-880e-c842f01de18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2b50af62-ae01-4ca2-8b77-3f3f1a2f9360"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ea65cdaa-dd3e-4b35-84ea-4e495e348b1d"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d7f62fa2-577b-423f-9467-dec38cd3227e}" ma:internalName="TaxCatchAll" ma:showField="CatchAllData" ma:web="ea65cdaa-dd3e-4b35-84ea-4e495e348b1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FAB0F3C-A524-4C13-861D-A71DD6A3757F}">
  <ds:schemaRefs>
    <ds:schemaRef ds:uri="http://schemas.microsoft.com/sharepoint/v3/contenttype/forms"/>
  </ds:schemaRefs>
</ds:datastoreItem>
</file>

<file path=customXml/itemProps2.xml><?xml version="1.0" encoding="utf-8"?>
<ds:datastoreItem xmlns:ds="http://schemas.openxmlformats.org/officeDocument/2006/customXml" ds:itemID="{5DD9C5EE-22A5-41D6-9DA6-411C627D265B}">
  <ds:schemaRefs>
    <ds:schemaRef ds:uri="http://schemas.microsoft.com/office/2006/metadata/properties"/>
    <ds:schemaRef ds:uri="http://schemas.microsoft.com/office/infopath/2007/PartnerControls"/>
    <ds:schemaRef ds:uri="ea65cdaa-dd3e-4b35-84ea-4e495e348b1d"/>
    <ds:schemaRef ds:uri="fc2b5a75-801f-4b08-880e-c842f01de18e"/>
  </ds:schemaRefs>
</ds:datastoreItem>
</file>

<file path=customXml/itemProps3.xml><?xml version="1.0" encoding="utf-8"?>
<ds:datastoreItem xmlns:ds="http://schemas.openxmlformats.org/officeDocument/2006/customXml" ds:itemID="{B2E3C600-1749-45DD-976D-E658C3067E2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c2b5a75-801f-4b08-880e-c842f01de18e"/>
    <ds:schemaRef ds:uri="ea65cdaa-dd3e-4b35-84ea-4e495e348b1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2024 Paper 2</vt:lpstr>
      <vt:lpstr>Sheet1</vt:lpstr>
      <vt:lpstr>'2024 Paper 2'!Print_Titles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Jenny Campbell</cp:lastModifiedBy>
  <cp:lastPrinted>2021-11-08T15:52:32Z</cp:lastPrinted>
  <dcterms:created xsi:type="dcterms:W3CDTF">2020-11-14T17:51:52Z</dcterms:created>
  <dcterms:modified xsi:type="dcterms:W3CDTF">2024-12-05T08:47:13Z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0x0101007C1A230E3D7FD648B032618CC5FCDBF1</vt:lpwstr>
  </property>
  <property fmtid="{D5CDD505-2E9C-101B-9397-08002B2CF9AE}" pid="3" name="MediaServiceImageTags">
    <vt:lpwstr/>
  </property>
</Properties>
</file>